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" windowWidth="9405" windowHeight="4605" tabRatio="924" activeTab="0"/>
  </bookViews>
  <sheets>
    <sheet name="гадалей" sheetId="1" r:id="rId1"/>
  </sheets>
  <definedNames>
    <definedName name="_xlnm.Print_Area" localSheetId="0">'гадалей'!$A$1:$H$82</definedName>
  </definedNames>
  <calcPr fullCalcOnLoad="1"/>
</workbook>
</file>

<file path=xl/sharedStrings.xml><?xml version="1.0" encoding="utf-8"?>
<sst xmlns="http://schemas.openxmlformats.org/spreadsheetml/2006/main" count="120" uniqueCount="111">
  <si>
    <t>Расходы</t>
  </si>
  <si>
    <t>Гос.управ.и органы мест.управ.</t>
  </si>
  <si>
    <t>в том числе зарплата</t>
  </si>
  <si>
    <t>Социальная политика</t>
  </si>
  <si>
    <t>Превышение доходов над расходами</t>
  </si>
  <si>
    <t xml:space="preserve">зарплата с начислениями </t>
  </si>
  <si>
    <t>зарплата с начислениями</t>
  </si>
  <si>
    <t>в том числе  зарплата</t>
  </si>
  <si>
    <t xml:space="preserve">                    начисления</t>
  </si>
  <si>
    <t>Изменение ост-ка средств на счетах</t>
  </si>
  <si>
    <t>Приобретение</t>
  </si>
  <si>
    <t>Прочие источники внутр.финансир.</t>
  </si>
  <si>
    <t>0100</t>
  </si>
  <si>
    <t>Резервный фонд</t>
  </si>
  <si>
    <t>0800</t>
  </si>
  <si>
    <t>0102</t>
  </si>
  <si>
    <t>0104</t>
  </si>
  <si>
    <t xml:space="preserve">                   начисления  </t>
  </si>
  <si>
    <t xml:space="preserve">                     начисления  </t>
  </si>
  <si>
    <t>0300</t>
  </si>
  <si>
    <t>0500</t>
  </si>
  <si>
    <t>0502</t>
  </si>
  <si>
    <t>1000</t>
  </si>
  <si>
    <t>Национальная безопасность и правоохранительная деятельность</t>
  </si>
  <si>
    <t>0309</t>
  </si>
  <si>
    <t>0801</t>
  </si>
  <si>
    <t>Бюджетный кредит</t>
  </si>
  <si>
    <t>Глава администрации поселения</t>
  </si>
  <si>
    <t>Центральный аппарат</t>
  </si>
  <si>
    <t>Жилищно-коммунальное хозяйство</t>
  </si>
  <si>
    <t>Культура</t>
  </si>
  <si>
    <t>1100</t>
  </si>
  <si>
    <t>в том числе внутренние обороты</t>
  </si>
  <si>
    <t>0203</t>
  </si>
  <si>
    <t>Мобилизационная и вневойсковая подготовка</t>
  </si>
  <si>
    <t>Зарплата с начислениями - всего</t>
  </si>
  <si>
    <t xml:space="preserve">           в том числе зарплата</t>
  </si>
  <si>
    <t xml:space="preserve">                       начисления на опл. труда</t>
  </si>
  <si>
    <t>0501</t>
  </si>
  <si>
    <t>Жилищное хозяйство</t>
  </si>
  <si>
    <t>1001</t>
  </si>
  <si>
    <t>Пенсионное обеспечение</t>
  </si>
  <si>
    <t>Другие вопросы в области культуры</t>
  </si>
  <si>
    <t>0111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</si>
  <si>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</si>
  <si>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</si>
  <si>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0804</t>
  </si>
  <si>
    <t>Физическая культура и спорт</t>
  </si>
  <si>
    <t xml:space="preserve">Физическая культура </t>
  </si>
  <si>
    <t>1400</t>
  </si>
  <si>
    <t>1300</t>
  </si>
  <si>
    <t>1301</t>
  </si>
  <si>
    <t>Обслуживание государственного и муниципального долга</t>
  </si>
  <si>
    <t>0401</t>
  </si>
  <si>
    <t>Общеэкономические вопросы</t>
  </si>
  <si>
    <t xml:space="preserve">           в том числе: зарплата</t>
  </si>
  <si>
    <t>0400</t>
  </si>
  <si>
    <t>Национальная экономика</t>
  </si>
  <si>
    <t>0314</t>
  </si>
  <si>
    <t>0113</t>
  </si>
  <si>
    <t>Другие общегосударственные вопросы</t>
  </si>
  <si>
    <t>0406</t>
  </si>
  <si>
    <t>Водное хозяйство</t>
  </si>
  <si>
    <t>0409</t>
  </si>
  <si>
    <t>1101</t>
  </si>
  <si>
    <t>Коммунальные услуги</t>
  </si>
  <si>
    <t>1006</t>
  </si>
  <si>
    <t>Другие вопросы в области социальной политики</t>
  </si>
  <si>
    <t>% выполнения</t>
  </si>
  <si>
    <t>ОТЧЁТ</t>
  </si>
  <si>
    <t>0200</t>
  </si>
  <si>
    <t>Национальная оборона</t>
  </si>
  <si>
    <t>Коммунальное хозяйство</t>
  </si>
  <si>
    <t>Дорожное хозяйство(дорожные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</si>
  <si>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</si>
  <si>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</si>
  <si>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</si>
  <si>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</si>
  <si>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остатков бюджетных средств</t>
  </si>
  <si>
    <t>Уменьшение остатков бюджетных средств</t>
  </si>
  <si>
    <t>% направления средств на выплату з.платы</t>
  </si>
  <si>
    <t>к годовому назначению</t>
  </si>
  <si>
    <t>Структура расходов</t>
  </si>
  <si>
    <t>% от общего расхода</t>
  </si>
  <si>
    <t>РзПР</t>
  </si>
  <si>
    <t>ИТОГО РАСХОДЫ</t>
  </si>
  <si>
    <t>ДОХОДЫ</t>
  </si>
  <si>
    <t>ЗАРПЛАТА С НАЧИСЛЕНИЯМИ, ИТОГО</t>
  </si>
  <si>
    <t>Уточненный план год, руб.</t>
  </si>
  <si>
    <t>Отклонение, руб.</t>
  </si>
  <si>
    <t>Доходы за минусом внутренних оборотов</t>
  </si>
  <si>
    <t>Приложение № 2</t>
  </si>
  <si>
    <t>к информации об исполнении бюджета</t>
  </si>
  <si>
    <t>0700</t>
  </si>
  <si>
    <t>0705</t>
  </si>
  <si>
    <t>ОБРАЗОВАНИЕ</t>
  </si>
  <si>
    <t>Профессиональная подготовка, переподготовка и повышение квалификации</t>
  </si>
  <si>
    <t>0503</t>
  </si>
  <si>
    <t>Благоустройство</t>
  </si>
  <si>
    <t>0412</t>
  </si>
  <si>
    <t>Другие вопросы в области национальной экономики</t>
  </si>
  <si>
    <t xml:space="preserve">                    б/лист ст 266            </t>
  </si>
  <si>
    <t xml:space="preserve">                       б/лист ст. 266</t>
  </si>
  <si>
    <t xml:space="preserve">                     б/лист ст 266</t>
  </si>
  <si>
    <t>за 2021 года</t>
  </si>
  <si>
    <t xml:space="preserve">                   на 01 января 2022 года по расходам</t>
  </si>
  <si>
    <t>Исполнено на 01.01.2022г., руб.</t>
  </si>
  <si>
    <t>Гадалейского муниципального образования</t>
  </si>
  <si>
    <t xml:space="preserve">об исполнении бюджета Гадалейского муниципального образования по состоянию </t>
  </si>
  <si>
    <t>0505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</si>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</sst>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0" fillId="0" borderId="10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 applyProtection="1">
      <alignment horizontal="center"/>
      <protection/>
    </xf>
    <xf numFmtId="164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GridLines="0" tabSelected="1" view="pageBreakPreview" zoomScale="112" zoomScaleSheetLayoutView="112" zoomScalePageLayoutView="0" workbookViewId="0" topLeftCell="A4">
      <selection activeCell="C76" sqref="C76"/>
    </sheetView>
  </sheetViews>
  <sheetFormatPr defaultColWidth="9.125" defaultRowHeight="12.75"/>
  <cols>
    <col min="1" max="1" width="6.375" style="1" customWidth="1"/>
    <col min="2" max="2" width="37.375" style="1" customWidth="1"/>
    <col min="3" max="3" width="11.375" style="1" customWidth="1"/>
    <col min="4" max="4" width="10.875" style="1" customWidth="1"/>
    <col min="5" max="5" width="10.375" style="1" customWidth="1"/>
    <col min="6" max="7" width="9.125" style="1" customWidth="1"/>
    <col min="8" max="8" width="12.125" style="1" customWidth="1"/>
    <col min="9" max="16384" width="9.125" style="1" customWidth="1"/>
  </cols>
  <sheetData>
    <row r="1" ht="12">
      <c r="H1" s="16" t="s">
        <v>91</v>
      </c>
    </row>
    <row r="2" ht="12">
      <c r="H2" s="16" t="s">
        <v>92</v>
      </c>
    </row>
    <row r="3" ht="12">
      <c r="H3" s="16" t="s">
        <v>107</v>
      </c>
    </row>
    <row r="4" ht="12">
      <c r="H4" s="16" t="s">
        <v>104</v>
      </c>
    </row>
    <row r="5" spans="1:8" ht="30" customHeight="1">
      <c r="A5" s="62" t="s">
        <v>69</v>
      </c>
      <c r="B5" s="62"/>
      <c r="C5" s="62"/>
      <c r="D5" s="62"/>
      <c r="E5" s="62"/>
      <c r="F5" s="62"/>
      <c r="G5" s="62"/>
      <c r="H5" s="62"/>
    </row>
    <row r="6" spans="1:8" ht="21" customHeight="1">
      <c r="A6" s="62" t="s">
        <v>108</v>
      </c>
      <c r="B6" s="62"/>
      <c r="C6" s="62"/>
      <c r="D6" s="62"/>
      <c r="E6" s="62"/>
      <c r="F6" s="62"/>
      <c r="G6" s="62"/>
      <c r="H6" s="62"/>
    </row>
    <row r="7" spans="1:8" ht="20.25" customHeight="1">
      <c r="A7" s="62" t="s">
        <v>105</v>
      </c>
      <c r="B7" s="62"/>
      <c r="C7" s="62"/>
      <c r="D7" s="62"/>
      <c r="E7" s="62"/>
      <c r="F7" s="62"/>
      <c r="G7" s="62"/>
      <c r="H7" s="62"/>
    </row>
    <row r="8" spans="1:8" ht="20.25" customHeight="1">
      <c r="A8" s="2"/>
      <c r="B8" s="2"/>
      <c r="C8" s="2"/>
      <c r="D8" s="2"/>
      <c r="E8" s="2"/>
      <c r="F8" s="2"/>
      <c r="G8" s="2"/>
      <c r="H8" s="2"/>
    </row>
    <row r="9" spans="1:4" ht="12" customHeight="1">
      <c r="A9" s="3"/>
      <c r="B9" s="3"/>
      <c r="D9" s="4"/>
    </row>
    <row r="10" spans="1:8" ht="24.75" customHeight="1">
      <c r="A10" s="63" t="s">
        <v>84</v>
      </c>
      <c r="B10" s="64" t="s">
        <v>0</v>
      </c>
      <c r="C10" s="64" t="s">
        <v>88</v>
      </c>
      <c r="D10" s="64" t="s">
        <v>106</v>
      </c>
      <c r="E10" s="56" t="s">
        <v>68</v>
      </c>
      <c r="F10" s="64" t="s">
        <v>82</v>
      </c>
      <c r="G10" s="64" t="s">
        <v>83</v>
      </c>
      <c r="H10" s="65" t="s">
        <v>89</v>
      </c>
    </row>
    <row r="11" spans="1:8" ht="54.75" customHeight="1">
      <c r="A11" s="63"/>
      <c r="B11" s="64"/>
      <c r="C11" s="64"/>
      <c r="D11" s="64"/>
      <c r="E11" s="5" t="s">
        <v>81</v>
      </c>
      <c r="F11" s="64"/>
      <c r="G11" s="64"/>
      <c r="H11" s="65"/>
    </row>
    <row r="12" spans="1:8" s="7" customFormat="1" ht="12.75" customHeight="1">
      <c r="A12" s="6" t="s">
        <v>12</v>
      </c>
      <c r="B12" s="21" t="s">
        <v>1</v>
      </c>
      <c r="C12" s="46">
        <f>C16+C20+C25+C26</f>
        <v>7183284.109999999</v>
      </c>
      <c r="D12" s="46">
        <f>D16+D20+D25+D26</f>
        <v>7008086.39</v>
      </c>
      <c r="E12" s="37">
        <f aca="true" t="shared" si="0" ref="E12:E32">D12*100/C12</f>
        <v>97.56103590896394</v>
      </c>
      <c r="F12" s="38">
        <v>100</v>
      </c>
      <c r="G12" s="37">
        <f aca="true" t="shared" si="1" ref="G12:G47">SUM(D12/D$66*100)</f>
        <v>32.38544026485462</v>
      </c>
      <c r="H12" s="39">
        <f>C12-D12</f>
        <v>175197.71999999974</v>
      </c>
    </row>
    <row r="13" spans="1:8" s="7" customFormat="1" ht="12.75" customHeight="1">
      <c r="A13" s="8"/>
      <c r="B13" s="22" t="s">
        <v>6</v>
      </c>
      <c r="C13" s="46">
        <f>C14+C15</f>
        <v>6244012.43</v>
      </c>
      <c r="D13" s="46">
        <f>D14+D15</f>
        <v>6244012.43</v>
      </c>
      <c r="E13" s="40">
        <f t="shared" si="0"/>
        <v>100</v>
      </c>
      <c r="F13" s="38">
        <f>D13/$D$12*100</f>
        <v>89.09725255256164</v>
      </c>
      <c r="G13" s="37">
        <f t="shared" si="1"/>
        <v>28.85453750303651</v>
      </c>
      <c r="H13" s="39">
        <f aca="true" t="shared" si="2" ref="H13:H72">C13-D13</f>
        <v>0</v>
      </c>
    </row>
    <row r="14" spans="1:8" s="7" customFormat="1" ht="12.75" customHeight="1">
      <c r="A14" s="8"/>
      <c r="B14" s="22" t="s">
        <v>2</v>
      </c>
      <c r="C14" s="46">
        <f>C18+C22</f>
        <v>4720475.4799999995</v>
      </c>
      <c r="D14" s="46">
        <f>D22+D18</f>
        <v>4720475.4799999995</v>
      </c>
      <c r="E14" s="40">
        <f t="shared" si="0"/>
        <v>100</v>
      </c>
      <c r="F14" s="38">
        <f aca="true" t="shared" si="3" ref="F14:F26">D14/$D$12*100</f>
        <v>67.35755265140217</v>
      </c>
      <c r="G14" s="37">
        <f t="shared" si="1"/>
        <v>21.81403997778785</v>
      </c>
      <c r="H14" s="39">
        <f t="shared" si="2"/>
        <v>0</v>
      </c>
    </row>
    <row r="15" spans="1:8" s="7" customFormat="1" ht="12.75" customHeight="1">
      <c r="A15" s="8"/>
      <c r="B15" s="22" t="s">
        <v>17</v>
      </c>
      <c r="C15" s="46">
        <f>C19+C23</f>
        <v>1523536.95</v>
      </c>
      <c r="D15" s="46">
        <f>D19+D23</f>
        <v>1523536.95</v>
      </c>
      <c r="E15" s="40">
        <f t="shared" si="0"/>
        <v>100</v>
      </c>
      <c r="F15" s="38">
        <f t="shared" si="3"/>
        <v>21.73969990115947</v>
      </c>
      <c r="G15" s="37">
        <f t="shared" si="1"/>
        <v>7.040497525248658</v>
      </c>
      <c r="H15" s="39">
        <f t="shared" si="2"/>
        <v>0</v>
      </c>
    </row>
    <row r="16" spans="1:8" ht="12.75" customHeight="1">
      <c r="A16" s="9" t="s">
        <v>15</v>
      </c>
      <c r="B16" s="23" t="s">
        <v>27</v>
      </c>
      <c r="C16" s="47">
        <v>1088074.76</v>
      </c>
      <c r="D16" s="47">
        <v>1088074.76</v>
      </c>
      <c r="E16" s="41">
        <f t="shared" si="0"/>
        <v>100</v>
      </c>
      <c r="F16" s="42">
        <f t="shared" si="3"/>
        <v>15.525989541918307</v>
      </c>
      <c r="G16" s="37">
        <f t="shared" si="1"/>
        <v>5.028160068625528</v>
      </c>
      <c r="H16" s="39">
        <f t="shared" si="2"/>
        <v>0</v>
      </c>
    </row>
    <row r="17" spans="1:9" ht="12.75" customHeight="1">
      <c r="A17" s="9"/>
      <c r="B17" s="24" t="s">
        <v>5</v>
      </c>
      <c r="C17" s="48">
        <f>C18+C19</f>
        <v>1088074.76</v>
      </c>
      <c r="D17" s="48">
        <f>D18+D19</f>
        <v>1088074.76</v>
      </c>
      <c r="E17" s="41">
        <f t="shared" si="0"/>
        <v>100</v>
      </c>
      <c r="F17" s="42">
        <f t="shared" si="3"/>
        <v>15.525989541918307</v>
      </c>
      <c r="G17" s="37">
        <f t="shared" si="1"/>
        <v>5.028160068625528</v>
      </c>
      <c r="H17" s="39">
        <f t="shared" si="2"/>
        <v>0</v>
      </c>
      <c r="I17" s="55"/>
    </row>
    <row r="18" spans="1:8" ht="12.75" customHeight="1">
      <c r="A18" s="9"/>
      <c r="B18" s="24" t="s">
        <v>7</v>
      </c>
      <c r="C18" s="49">
        <v>819886.2</v>
      </c>
      <c r="D18" s="47">
        <v>819886.2</v>
      </c>
      <c r="E18" s="41">
        <f t="shared" si="0"/>
        <v>100</v>
      </c>
      <c r="F18" s="42">
        <f t="shared" si="3"/>
        <v>11.699145164219358</v>
      </c>
      <c r="G18" s="37">
        <f t="shared" si="1"/>
        <v>3.7888196686568882</v>
      </c>
      <c r="H18" s="39">
        <f t="shared" si="2"/>
        <v>0</v>
      </c>
    </row>
    <row r="19" spans="1:8" ht="12.75" customHeight="1">
      <c r="A19" s="9"/>
      <c r="B19" s="24" t="s">
        <v>18</v>
      </c>
      <c r="C19" s="49">
        <v>268188.56</v>
      </c>
      <c r="D19" s="47">
        <v>268188.56</v>
      </c>
      <c r="E19" s="41">
        <f t="shared" si="0"/>
        <v>100</v>
      </c>
      <c r="F19" s="42">
        <f>D19/$D$12*100</f>
        <v>3.826844377698946</v>
      </c>
      <c r="G19" s="37">
        <f t="shared" si="1"/>
        <v>1.2393403999686394</v>
      </c>
      <c r="H19" s="39">
        <f t="shared" si="2"/>
        <v>0</v>
      </c>
    </row>
    <row r="20" spans="1:8" ht="12.75" customHeight="1">
      <c r="A20" s="9" t="s">
        <v>16</v>
      </c>
      <c r="B20" s="23" t="s">
        <v>28</v>
      </c>
      <c r="C20" s="47">
        <v>5923769.35</v>
      </c>
      <c r="D20" s="47">
        <v>5916571.63</v>
      </c>
      <c r="E20" s="41">
        <f t="shared" si="0"/>
        <v>99.878494256364</v>
      </c>
      <c r="F20" s="42">
        <f t="shared" si="3"/>
        <v>84.42492430519253</v>
      </c>
      <c r="G20" s="37">
        <f t="shared" si="1"/>
        <v>27.34138342950686</v>
      </c>
      <c r="H20" s="39">
        <f t="shared" si="2"/>
        <v>7197.719999999739</v>
      </c>
    </row>
    <row r="21" spans="1:8" ht="12.75" customHeight="1">
      <c r="A21" s="9"/>
      <c r="B21" s="24" t="s">
        <v>6</v>
      </c>
      <c r="C21" s="48">
        <f>+C22+C23+C24</f>
        <v>5157423.18</v>
      </c>
      <c r="D21" s="48">
        <f>+D22+D23+D24</f>
        <v>5157423.18</v>
      </c>
      <c r="E21" s="41">
        <f t="shared" si="0"/>
        <v>100</v>
      </c>
      <c r="F21" s="42">
        <f t="shared" si="3"/>
        <v>73.59246009523007</v>
      </c>
      <c r="G21" s="37">
        <f t="shared" si="1"/>
        <v>23.833242203577708</v>
      </c>
      <c r="H21" s="39">
        <f t="shared" si="2"/>
        <v>0</v>
      </c>
    </row>
    <row r="22" spans="1:8" ht="12.75" customHeight="1">
      <c r="A22" s="9"/>
      <c r="B22" s="24" t="s">
        <v>2</v>
      </c>
      <c r="C22" s="49">
        <v>3900589.28</v>
      </c>
      <c r="D22" s="47">
        <v>3900589.28</v>
      </c>
      <c r="E22" s="41">
        <f t="shared" si="0"/>
        <v>100</v>
      </c>
      <c r="F22" s="42">
        <f t="shared" si="3"/>
        <v>55.658407487182814</v>
      </c>
      <c r="G22" s="37">
        <f t="shared" si="1"/>
        <v>18.02522030913096</v>
      </c>
      <c r="H22" s="39">
        <f t="shared" si="2"/>
        <v>0</v>
      </c>
    </row>
    <row r="23" spans="1:8" ht="12.75" customHeight="1">
      <c r="A23" s="9"/>
      <c r="B23" s="24" t="s">
        <v>8</v>
      </c>
      <c r="C23" s="49">
        <v>1255348.39</v>
      </c>
      <c r="D23" s="47">
        <v>1255348.39</v>
      </c>
      <c r="E23" s="41">
        <f t="shared" si="0"/>
        <v>100</v>
      </c>
      <c r="F23" s="42">
        <f t="shared" si="3"/>
        <v>17.912855523460518</v>
      </c>
      <c r="G23" s="37">
        <f t="shared" si="1"/>
        <v>5.801157125280018</v>
      </c>
      <c r="H23" s="39">
        <f t="shared" si="2"/>
        <v>0</v>
      </c>
    </row>
    <row r="24" spans="1:8" ht="12.75" customHeight="1">
      <c r="A24" s="9"/>
      <c r="B24" s="24" t="s">
        <v>101</v>
      </c>
      <c r="C24" s="49">
        <v>1485.51</v>
      </c>
      <c r="D24" s="47">
        <v>1485.51</v>
      </c>
      <c r="E24" s="41">
        <f t="shared" si="0"/>
        <v>100</v>
      </c>
      <c r="F24" s="42">
        <f t="shared" si="3"/>
        <v>0.021197084586738378</v>
      </c>
      <c r="G24" s="37">
        <f t="shared" si="1"/>
        <v>0.006864769166728864</v>
      </c>
      <c r="H24" s="39">
        <f t="shared" si="2"/>
        <v>0</v>
      </c>
    </row>
    <row r="25" spans="1:8" ht="12.75" customHeight="1">
      <c r="A25" s="9" t="s">
        <v>43</v>
      </c>
      <c r="B25" s="23" t="s">
        <v>13</v>
      </c>
      <c r="C25" s="48">
        <v>168000</v>
      </c>
      <c r="D25" s="48">
        <v>0</v>
      </c>
      <c r="E25" s="41">
        <f t="shared" si="0"/>
        <v>0</v>
      </c>
      <c r="F25" s="42">
        <f t="shared" si="3"/>
        <v>0</v>
      </c>
      <c r="G25" s="37">
        <f t="shared" si="1"/>
        <v>0</v>
      </c>
      <c r="H25" s="39">
        <f t="shared" si="2"/>
        <v>168000</v>
      </c>
    </row>
    <row r="26" spans="1:8" ht="12.75" customHeight="1">
      <c r="A26" s="9" t="s">
        <v>59</v>
      </c>
      <c r="B26" s="24" t="s">
        <v>60</v>
      </c>
      <c r="C26" s="48">
        <v>3440</v>
      </c>
      <c r="D26" s="47">
        <v>3440</v>
      </c>
      <c r="E26" s="41">
        <f t="shared" si="0"/>
        <v>100</v>
      </c>
      <c r="F26" s="42">
        <f t="shared" si="3"/>
        <v>0.049086152889162654</v>
      </c>
      <c r="G26" s="37">
        <f t="shared" si="1"/>
        <v>0.015896766722234983</v>
      </c>
      <c r="H26" s="39">
        <f t="shared" si="2"/>
        <v>0</v>
      </c>
    </row>
    <row r="27" spans="1:8" s="7" customFormat="1" ht="12.75" customHeight="1">
      <c r="A27" s="10" t="s">
        <v>70</v>
      </c>
      <c r="B27" s="25" t="s">
        <v>71</v>
      </c>
      <c r="C27" s="50">
        <f>C28</f>
        <v>137300</v>
      </c>
      <c r="D27" s="50">
        <f>D28</f>
        <v>137300</v>
      </c>
      <c r="E27" s="43">
        <f t="shared" si="0"/>
        <v>100</v>
      </c>
      <c r="F27" s="43">
        <v>100</v>
      </c>
      <c r="G27" s="37">
        <f t="shared" si="1"/>
        <v>0.6344843229543208</v>
      </c>
      <c r="H27" s="39">
        <f t="shared" si="2"/>
        <v>0</v>
      </c>
    </row>
    <row r="28" spans="1:8" s="7" customFormat="1" ht="12.75" customHeight="1">
      <c r="A28" s="9" t="s">
        <v>33</v>
      </c>
      <c r="B28" s="24" t="s">
        <v>34</v>
      </c>
      <c r="C28" s="48">
        <v>137300</v>
      </c>
      <c r="D28" s="47">
        <v>137300</v>
      </c>
      <c r="E28" s="41">
        <f t="shared" si="0"/>
        <v>100</v>
      </c>
      <c r="F28" s="41">
        <f>D28/$D$27*100</f>
        <v>100</v>
      </c>
      <c r="G28" s="37">
        <f t="shared" si="1"/>
        <v>0.6344843229543208</v>
      </c>
      <c r="H28" s="39">
        <f t="shared" si="2"/>
        <v>0</v>
      </c>
    </row>
    <row r="29" spans="1:8" ht="12.75" customHeight="1">
      <c r="A29" s="9"/>
      <c r="B29" s="24" t="s">
        <v>35</v>
      </c>
      <c r="C29" s="48">
        <f>C30+C31</f>
        <v>124913.75</v>
      </c>
      <c r="D29" s="48">
        <f>D30+D31</f>
        <v>124913.75</v>
      </c>
      <c r="E29" s="41">
        <f t="shared" si="0"/>
        <v>100</v>
      </c>
      <c r="F29" s="41">
        <f>D29/$D$27*100</f>
        <v>90.97869628550619</v>
      </c>
      <c r="G29" s="37">
        <f t="shared" si="1"/>
        <v>0.5772455651597617</v>
      </c>
      <c r="H29" s="39">
        <f t="shared" si="2"/>
        <v>0</v>
      </c>
    </row>
    <row r="30" spans="1:8" ht="12.75" customHeight="1">
      <c r="A30" s="9"/>
      <c r="B30" s="24" t="s">
        <v>36</v>
      </c>
      <c r="C30" s="49">
        <v>95939.88</v>
      </c>
      <c r="D30" s="47">
        <v>95939.88</v>
      </c>
      <c r="E30" s="41">
        <f t="shared" si="0"/>
        <v>100</v>
      </c>
      <c r="F30" s="41">
        <f>D30/$D$27*100</f>
        <v>69.87609613983977</v>
      </c>
      <c r="G30" s="37">
        <f t="shared" si="1"/>
        <v>0.4433528754997726</v>
      </c>
      <c r="H30" s="39">
        <f t="shared" si="2"/>
        <v>0</v>
      </c>
    </row>
    <row r="31" spans="1:8" ht="12.75" customHeight="1">
      <c r="A31" s="9"/>
      <c r="B31" s="24" t="s">
        <v>37</v>
      </c>
      <c r="C31" s="49">
        <v>28973.87</v>
      </c>
      <c r="D31" s="47">
        <v>28973.87</v>
      </c>
      <c r="E31" s="41">
        <f t="shared" si="0"/>
        <v>100</v>
      </c>
      <c r="F31" s="41">
        <f>D31/$D$27*100</f>
        <v>21.102600145666422</v>
      </c>
      <c r="G31" s="37">
        <f t="shared" si="1"/>
        <v>0.1338926896599891</v>
      </c>
      <c r="H31" s="39">
        <f t="shared" si="2"/>
        <v>0</v>
      </c>
    </row>
    <row r="32" spans="1:8" s="7" customFormat="1" ht="27" customHeight="1">
      <c r="A32" s="10" t="s">
        <v>19</v>
      </c>
      <c r="B32" s="26" t="s">
        <v>23</v>
      </c>
      <c r="C32" s="50">
        <f>C33+C34</f>
        <v>500</v>
      </c>
      <c r="D32" s="50">
        <f>D33+D34</f>
        <v>500</v>
      </c>
      <c r="E32" s="43">
        <f t="shared" si="0"/>
        <v>100</v>
      </c>
      <c r="F32" s="43">
        <v>0</v>
      </c>
      <c r="G32" s="37">
        <f t="shared" si="1"/>
        <v>0.002310576558464387</v>
      </c>
      <c r="H32" s="39">
        <f t="shared" si="2"/>
        <v>0</v>
      </c>
    </row>
    <row r="33" spans="1:8" ht="36.75" customHeight="1">
      <c r="A33" s="9" t="s">
        <v>24</v>
      </c>
      <c r="B33" s="27" t="s">
        <v>45</v>
      </c>
      <c r="C33" s="48">
        <v>0</v>
      </c>
      <c r="D33" s="48">
        <v>0</v>
      </c>
      <c r="E33" s="41">
        <v>0</v>
      </c>
      <c r="F33" s="41">
        <v>0</v>
      </c>
      <c r="G33" s="37">
        <f t="shared" si="1"/>
        <v>0</v>
      </c>
      <c r="H33" s="39">
        <f t="shared" si="2"/>
        <v>0</v>
      </c>
    </row>
    <row r="34" spans="1:8" ht="12.75" customHeight="1">
      <c r="A34" s="9" t="s">
        <v>58</v>
      </c>
      <c r="B34" s="27" t="s">
        <v>44</v>
      </c>
      <c r="C34" s="48">
        <v>500</v>
      </c>
      <c r="D34" s="48">
        <v>500</v>
      </c>
      <c r="E34" s="41">
        <f>D34*100/C34</f>
        <v>100</v>
      </c>
      <c r="F34" s="41">
        <v>0</v>
      </c>
      <c r="G34" s="37">
        <f t="shared" si="1"/>
        <v>0.002310576558464387</v>
      </c>
      <c r="H34" s="39">
        <f t="shared" si="2"/>
        <v>0</v>
      </c>
    </row>
    <row r="35" spans="1:8" s="7" customFormat="1" ht="12.75" customHeight="1">
      <c r="A35" s="10" t="s">
        <v>56</v>
      </c>
      <c r="B35" s="26" t="s">
        <v>57</v>
      </c>
      <c r="C35" s="50">
        <f>C36+C40+C41+C42</f>
        <v>4429898.1</v>
      </c>
      <c r="D35" s="50">
        <f>D36+D40+D41+D42</f>
        <v>2658709.62</v>
      </c>
      <c r="E35" s="43">
        <f>D35*100/C35</f>
        <v>60.01739904581553</v>
      </c>
      <c r="F35" s="43">
        <v>100</v>
      </c>
      <c r="G35" s="37">
        <f t="shared" si="1"/>
        <v>12.286304247471518</v>
      </c>
      <c r="H35" s="39">
        <f t="shared" si="2"/>
        <v>1771188.4799999995</v>
      </c>
    </row>
    <row r="36" spans="1:8" ht="12.75" customHeight="1">
      <c r="A36" s="9" t="s">
        <v>53</v>
      </c>
      <c r="B36" s="28" t="s">
        <v>54</v>
      </c>
      <c r="C36" s="48">
        <v>0</v>
      </c>
      <c r="D36" s="59">
        <v>0</v>
      </c>
      <c r="E36" s="58">
        <v>0</v>
      </c>
      <c r="F36" s="41">
        <f>D36/$D$35*100</f>
        <v>0</v>
      </c>
      <c r="G36" s="37">
        <f t="shared" si="1"/>
        <v>0</v>
      </c>
      <c r="H36" s="39">
        <f t="shared" si="2"/>
        <v>0</v>
      </c>
    </row>
    <row r="37" spans="1:8" ht="12.75" customHeight="1">
      <c r="A37" s="9"/>
      <c r="B37" s="27" t="s">
        <v>35</v>
      </c>
      <c r="C37" s="48">
        <f>C38+C39</f>
        <v>0</v>
      </c>
      <c r="D37" s="60">
        <v>0</v>
      </c>
      <c r="E37" s="58">
        <v>0</v>
      </c>
      <c r="F37" s="41">
        <f aca="true" t="shared" si="4" ref="F37:F42">D37/$D$35*100</f>
        <v>0</v>
      </c>
      <c r="G37" s="37">
        <f t="shared" si="1"/>
        <v>0</v>
      </c>
      <c r="H37" s="39">
        <f t="shared" si="2"/>
        <v>0</v>
      </c>
    </row>
    <row r="38" spans="1:8" ht="12.75" customHeight="1">
      <c r="A38" s="9"/>
      <c r="B38" s="27" t="s">
        <v>55</v>
      </c>
      <c r="C38" s="49">
        <v>0</v>
      </c>
      <c r="D38" s="59">
        <v>0</v>
      </c>
      <c r="E38" s="58">
        <v>0</v>
      </c>
      <c r="F38" s="41">
        <f t="shared" si="4"/>
        <v>0</v>
      </c>
      <c r="G38" s="37">
        <f t="shared" si="1"/>
        <v>0</v>
      </c>
      <c r="H38" s="39">
        <f t="shared" si="2"/>
        <v>0</v>
      </c>
    </row>
    <row r="39" spans="1:8" ht="12.75" customHeight="1">
      <c r="A39" s="9"/>
      <c r="B39" s="27" t="s">
        <v>37</v>
      </c>
      <c r="C39" s="49">
        <v>0</v>
      </c>
      <c r="D39" s="59">
        <v>0</v>
      </c>
      <c r="E39" s="58">
        <v>0</v>
      </c>
      <c r="F39" s="41">
        <f t="shared" si="4"/>
        <v>0</v>
      </c>
      <c r="G39" s="37">
        <f t="shared" si="1"/>
        <v>0</v>
      </c>
      <c r="H39" s="39">
        <f t="shared" si="2"/>
        <v>0</v>
      </c>
    </row>
    <row r="40" spans="1:8" ht="12.75" customHeight="1">
      <c r="A40" s="9" t="s">
        <v>61</v>
      </c>
      <c r="B40" s="27" t="s">
        <v>62</v>
      </c>
      <c r="C40" s="48">
        <v>0</v>
      </c>
      <c r="D40" s="48">
        <v>0</v>
      </c>
      <c r="E40" s="41">
        <v>0</v>
      </c>
      <c r="F40" s="41">
        <f t="shared" si="4"/>
        <v>0</v>
      </c>
      <c r="G40" s="37">
        <f t="shared" si="1"/>
        <v>0</v>
      </c>
      <c r="H40" s="39">
        <f t="shared" si="2"/>
        <v>0</v>
      </c>
    </row>
    <row r="41" spans="1:8" ht="12.75" customHeight="1">
      <c r="A41" s="9" t="s">
        <v>63</v>
      </c>
      <c r="B41" s="27" t="s">
        <v>73</v>
      </c>
      <c r="C41" s="47">
        <v>3681142.1</v>
      </c>
      <c r="D41" s="48">
        <v>1909953.62</v>
      </c>
      <c r="E41" s="41">
        <f aca="true" t="shared" si="5" ref="E41:E54">D41*100/C41</f>
        <v>51.88481096668341</v>
      </c>
      <c r="F41" s="41">
        <f t="shared" si="4"/>
        <v>71.83761647501768</v>
      </c>
      <c r="G41" s="37">
        <f t="shared" si="1"/>
        <v>8.826188124252395</v>
      </c>
      <c r="H41" s="39">
        <f t="shared" si="2"/>
        <v>1771188.48</v>
      </c>
    </row>
    <row r="42" spans="1:8" ht="22.5" customHeight="1">
      <c r="A42" s="9" t="s">
        <v>99</v>
      </c>
      <c r="B42" s="27" t="s">
        <v>100</v>
      </c>
      <c r="C42" s="47">
        <v>748756</v>
      </c>
      <c r="D42" s="48">
        <v>748756</v>
      </c>
      <c r="E42" s="41">
        <f t="shared" si="5"/>
        <v>100</v>
      </c>
      <c r="F42" s="41">
        <f t="shared" si="4"/>
        <v>28.162383524982314</v>
      </c>
      <c r="G42" s="37">
        <f t="shared" si="1"/>
        <v>3.4601161232191218</v>
      </c>
      <c r="H42" s="39">
        <f t="shared" si="2"/>
        <v>0</v>
      </c>
    </row>
    <row r="43" spans="1:8" s="7" customFormat="1" ht="12.75" customHeight="1">
      <c r="A43" s="10" t="s">
        <v>20</v>
      </c>
      <c r="B43" s="25" t="s">
        <v>29</v>
      </c>
      <c r="C43" s="50">
        <f>C44+C45+C46+C47</f>
        <v>4114522.58</v>
      </c>
      <c r="D43" s="50">
        <f>D44+D45+D46+D47</f>
        <v>3706955.5100000002</v>
      </c>
      <c r="E43" s="43">
        <f t="shared" si="5"/>
        <v>90.09442621651623</v>
      </c>
      <c r="F43" s="43">
        <v>100</v>
      </c>
      <c r="G43" s="37">
        <f t="shared" si="1"/>
        <v>17.130409009352796</v>
      </c>
      <c r="H43" s="39">
        <f t="shared" si="2"/>
        <v>407567.06999999983</v>
      </c>
    </row>
    <row r="44" spans="1:8" ht="12.75" customHeight="1">
      <c r="A44" s="9" t="s">
        <v>38</v>
      </c>
      <c r="B44" s="23" t="s">
        <v>39</v>
      </c>
      <c r="C44" s="47">
        <v>0</v>
      </c>
      <c r="D44" s="47">
        <v>0</v>
      </c>
      <c r="E44" s="41">
        <v>0</v>
      </c>
      <c r="F44" s="41">
        <f>D44/$D$43*100</f>
        <v>0</v>
      </c>
      <c r="G44" s="37">
        <f t="shared" si="1"/>
        <v>0</v>
      </c>
      <c r="H44" s="39">
        <f t="shared" si="2"/>
        <v>0</v>
      </c>
    </row>
    <row r="45" spans="1:8" ht="12.75" customHeight="1">
      <c r="A45" s="9" t="s">
        <v>21</v>
      </c>
      <c r="B45" s="23" t="s">
        <v>72</v>
      </c>
      <c r="C45" s="47">
        <v>3168720</v>
      </c>
      <c r="D45" s="47">
        <v>3168720</v>
      </c>
      <c r="E45" s="41">
        <f t="shared" si="5"/>
        <v>100</v>
      </c>
      <c r="F45" s="41">
        <f>D45/$D$43*100</f>
        <v>85.48038926963005</v>
      </c>
      <c r="G45" s="37">
        <f t="shared" si="1"/>
        <v>14.643140304674546</v>
      </c>
      <c r="H45" s="39">
        <f t="shared" si="2"/>
        <v>0</v>
      </c>
    </row>
    <row r="46" spans="1:8" ht="12.75" customHeight="1">
      <c r="A46" s="9" t="s">
        <v>97</v>
      </c>
      <c r="B46" s="23" t="s">
        <v>98</v>
      </c>
      <c r="C46" s="47">
        <v>696154.38</v>
      </c>
      <c r="D46" s="47">
        <v>288587.31</v>
      </c>
      <c r="E46" s="41">
        <f t="shared" si="5"/>
        <v>41.454498928815184</v>
      </c>
      <c r="F46" s="41">
        <f>D46/$D$43*100</f>
        <v>7.785022216249906</v>
      </c>
      <c r="G46" s="37">
        <f t="shared" si="1"/>
        <v>1.3336061471125904</v>
      </c>
      <c r="H46" s="39">
        <f t="shared" si="2"/>
        <v>407567.07</v>
      </c>
    </row>
    <row r="47" spans="1:8" ht="24" customHeight="1">
      <c r="A47" s="9" t="s">
        <v>109</v>
      </c>
      <c r="B47" s="28" t="s">
        <v>110</v>
      </c>
      <c r="C47" s="47">
        <v>249648.2</v>
      </c>
      <c r="D47" s="47">
        <v>249648.2</v>
      </c>
      <c r="E47" s="41">
        <f t="shared" si="5"/>
        <v>100</v>
      </c>
      <c r="F47" s="41">
        <f>D47/$D$43*100</f>
        <v>6.73458851412004</v>
      </c>
      <c r="G47" s="37">
        <f t="shared" si="1"/>
        <v>1.153662557565658</v>
      </c>
      <c r="H47" s="39">
        <f t="shared" si="2"/>
        <v>0</v>
      </c>
    </row>
    <row r="48" spans="1:8" ht="12.75" customHeight="1">
      <c r="A48" s="10" t="s">
        <v>93</v>
      </c>
      <c r="B48" s="25" t="s">
        <v>95</v>
      </c>
      <c r="C48" s="54">
        <f>C49</f>
        <v>0</v>
      </c>
      <c r="D48" s="54">
        <f>D49</f>
        <v>0</v>
      </c>
      <c r="E48" s="58">
        <v>0</v>
      </c>
      <c r="F48" s="41">
        <f>D48/$D$43*100</f>
        <v>0</v>
      </c>
      <c r="G48" s="37">
        <f>SUM(D48/D$66*100)</f>
        <v>0</v>
      </c>
      <c r="H48" s="39">
        <f t="shared" si="2"/>
        <v>0</v>
      </c>
    </row>
    <row r="49" spans="1:8" ht="22.5" customHeight="1">
      <c r="A49" s="9" t="s">
        <v>94</v>
      </c>
      <c r="B49" s="53" t="s">
        <v>96</v>
      </c>
      <c r="C49" s="47">
        <v>0</v>
      </c>
      <c r="D49" s="47">
        <v>0</v>
      </c>
      <c r="E49" s="58">
        <v>0</v>
      </c>
      <c r="F49" s="41">
        <f>D49/$D$43*100</f>
        <v>0</v>
      </c>
      <c r="G49" s="37">
        <f>SUM(D49/D$66*100)</f>
        <v>0</v>
      </c>
      <c r="H49" s="39">
        <f t="shared" si="2"/>
        <v>0</v>
      </c>
    </row>
    <row r="50" spans="1:8" s="7" customFormat="1" ht="12.75" customHeight="1">
      <c r="A50" s="10" t="s">
        <v>14</v>
      </c>
      <c r="B50" s="29" t="s">
        <v>74</v>
      </c>
      <c r="C50" s="50">
        <f>C51+C56</f>
        <v>3733097.69</v>
      </c>
      <c r="D50" s="50">
        <f>D51+D56</f>
        <v>3733097.69</v>
      </c>
      <c r="E50" s="43">
        <f t="shared" si="5"/>
        <v>100</v>
      </c>
      <c r="F50" s="43">
        <v>100</v>
      </c>
      <c r="G50" s="37">
        <f aca="true" t="shared" si="6" ref="G50:G72">SUM(D50/D$66*100)</f>
        <v>17.251216025943105</v>
      </c>
      <c r="H50" s="39">
        <f t="shared" si="2"/>
        <v>0</v>
      </c>
    </row>
    <row r="51" spans="1:8" ht="12.75" customHeight="1">
      <c r="A51" s="9" t="s">
        <v>25</v>
      </c>
      <c r="B51" s="23" t="s">
        <v>30</v>
      </c>
      <c r="C51" s="47">
        <v>3733097.69</v>
      </c>
      <c r="D51" s="47">
        <v>3733097.69</v>
      </c>
      <c r="E51" s="41">
        <f t="shared" si="5"/>
        <v>100</v>
      </c>
      <c r="F51" s="41">
        <f>D51/$D$50*100</f>
        <v>100</v>
      </c>
      <c r="G51" s="37">
        <f t="shared" si="6"/>
        <v>17.251216025943105</v>
      </c>
      <c r="H51" s="39">
        <f t="shared" si="2"/>
        <v>0</v>
      </c>
    </row>
    <row r="52" spans="1:8" ht="12.75" customHeight="1">
      <c r="A52" s="9"/>
      <c r="B52" s="23" t="s">
        <v>35</v>
      </c>
      <c r="C52" s="48">
        <f>C53+C54+C55</f>
        <v>2902532.2600000002</v>
      </c>
      <c r="D52" s="48">
        <f>D53+D54+D55</f>
        <v>2902532.2600000002</v>
      </c>
      <c r="E52" s="41">
        <f t="shared" si="5"/>
        <v>99.99999999999999</v>
      </c>
      <c r="F52" s="41">
        <f aca="true" t="shared" si="7" ref="F52:F59">D52/$D$50*100</f>
        <v>77.7513073867617</v>
      </c>
      <c r="G52" s="37">
        <f t="shared" si="6"/>
        <v>13.41304600028532</v>
      </c>
      <c r="H52" s="39">
        <f t="shared" si="2"/>
        <v>0</v>
      </c>
    </row>
    <row r="53" spans="1:8" ht="12.75" customHeight="1">
      <c r="A53" s="9"/>
      <c r="B53" s="24" t="s">
        <v>36</v>
      </c>
      <c r="C53" s="49">
        <v>2223396.62</v>
      </c>
      <c r="D53" s="47">
        <v>2223396.62</v>
      </c>
      <c r="E53" s="41">
        <f t="shared" si="5"/>
        <v>100</v>
      </c>
      <c r="F53" s="41">
        <f t="shared" si="7"/>
        <v>59.55902589840879</v>
      </c>
      <c r="G53" s="37">
        <f t="shared" si="6"/>
        <v>10.274656220681901</v>
      </c>
      <c r="H53" s="39">
        <f t="shared" si="2"/>
        <v>0</v>
      </c>
    </row>
    <row r="54" spans="1:8" ht="12.75" customHeight="1">
      <c r="A54" s="9"/>
      <c r="B54" s="24" t="s">
        <v>37</v>
      </c>
      <c r="C54" s="49">
        <v>679135.64</v>
      </c>
      <c r="D54" s="47">
        <v>679135.64</v>
      </c>
      <c r="E54" s="41">
        <f t="shared" si="5"/>
        <v>100</v>
      </c>
      <c r="F54" s="41">
        <f t="shared" si="7"/>
        <v>18.192281488352908</v>
      </c>
      <c r="G54" s="37">
        <f t="shared" si="6"/>
        <v>3.1383897796034184</v>
      </c>
      <c r="H54" s="39">
        <f t="shared" si="2"/>
        <v>0</v>
      </c>
    </row>
    <row r="55" spans="1:8" ht="12.75" customHeight="1">
      <c r="A55" s="9"/>
      <c r="B55" s="24" t="s">
        <v>102</v>
      </c>
      <c r="C55" s="49">
        <v>0</v>
      </c>
      <c r="D55" s="47">
        <v>0</v>
      </c>
      <c r="E55" s="58">
        <v>0</v>
      </c>
      <c r="F55" s="41">
        <f t="shared" si="7"/>
        <v>0</v>
      </c>
      <c r="G55" s="37">
        <f t="shared" si="6"/>
        <v>0</v>
      </c>
      <c r="H55" s="39">
        <f t="shared" si="2"/>
        <v>0</v>
      </c>
    </row>
    <row r="56" spans="1:8" ht="12.75" customHeight="1">
      <c r="A56" s="9" t="s">
        <v>46</v>
      </c>
      <c r="B56" s="23" t="s">
        <v>42</v>
      </c>
      <c r="C56" s="48">
        <v>0</v>
      </c>
      <c r="D56" s="48">
        <v>0</v>
      </c>
      <c r="E56" s="41">
        <v>0</v>
      </c>
      <c r="F56" s="41">
        <f t="shared" si="7"/>
        <v>0</v>
      </c>
      <c r="G56" s="37">
        <f t="shared" si="6"/>
        <v>0</v>
      </c>
      <c r="H56" s="39">
        <f t="shared" si="2"/>
        <v>0</v>
      </c>
    </row>
    <row r="57" spans="1:8" s="7" customFormat="1" ht="12.75" customHeight="1">
      <c r="A57" s="10" t="s">
        <v>22</v>
      </c>
      <c r="B57" s="25" t="s">
        <v>3</v>
      </c>
      <c r="C57" s="50">
        <f>C58+C59</f>
        <v>647556</v>
      </c>
      <c r="D57" s="50">
        <f>D58</f>
        <v>647556</v>
      </c>
      <c r="E57" s="41">
        <f>D57*100/C57</f>
        <v>100</v>
      </c>
      <c r="F57" s="41">
        <v>100</v>
      </c>
      <c r="G57" s="37">
        <f>SUM(D57/D$66*100)</f>
        <v>2.9924554277859294</v>
      </c>
      <c r="H57" s="39">
        <f t="shared" si="2"/>
        <v>0</v>
      </c>
    </row>
    <row r="58" spans="1:8" ht="12.75" customHeight="1">
      <c r="A58" s="9" t="s">
        <v>40</v>
      </c>
      <c r="B58" s="23" t="s">
        <v>41</v>
      </c>
      <c r="C58" s="48">
        <v>647556</v>
      </c>
      <c r="D58" s="48">
        <v>647556</v>
      </c>
      <c r="E58" s="41">
        <f>D58*100/C58</f>
        <v>100</v>
      </c>
      <c r="F58" s="41">
        <v>100</v>
      </c>
      <c r="G58" s="37">
        <f>SUM(D58/D$66*100)</f>
        <v>2.9924554277859294</v>
      </c>
      <c r="H58" s="39">
        <f t="shared" si="2"/>
        <v>0</v>
      </c>
    </row>
    <row r="59" spans="1:8" ht="12.75" customHeight="1">
      <c r="A59" s="9" t="s">
        <v>66</v>
      </c>
      <c r="B59" s="23" t="s">
        <v>67</v>
      </c>
      <c r="C59" s="48">
        <v>0</v>
      </c>
      <c r="D59" s="48">
        <v>0</v>
      </c>
      <c r="E59" s="41">
        <v>0</v>
      </c>
      <c r="F59" s="41">
        <f t="shared" si="7"/>
        <v>0</v>
      </c>
      <c r="G59" s="37">
        <f t="shared" si="6"/>
        <v>0</v>
      </c>
      <c r="H59" s="39">
        <f t="shared" si="2"/>
        <v>0</v>
      </c>
    </row>
    <row r="60" spans="1:8" s="7" customFormat="1" ht="12.75" customHeight="1">
      <c r="A60" s="10" t="s">
        <v>31</v>
      </c>
      <c r="B60" s="22" t="s">
        <v>47</v>
      </c>
      <c r="C60" s="50">
        <f>C61</f>
        <v>77890</v>
      </c>
      <c r="D60" s="50">
        <f>D61</f>
        <v>77890</v>
      </c>
      <c r="E60" s="43">
        <f aca="true" t="shared" si="8" ref="E60:E72">D60*100/C60</f>
        <v>100</v>
      </c>
      <c r="F60" s="43">
        <v>100</v>
      </c>
      <c r="G60" s="37">
        <f>D60/D66*100</f>
        <v>0.3599416162775822</v>
      </c>
      <c r="H60" s="39">
        <f t="shared" si="2"/>
        <v>0</v>
      </c>
    </row>
    <row r="61" spans="1:8" ht="12.75" customHeight="1">
      <c r="A61" s="9" t="s">
        <v>64</v>
      </c>
      <c r="B61" s="23" t="s">
        <v>48</v>
      </c>
      <c r="C61" s="48">
        <v>77890</v>
      </c>
      <c r="D61" s="48">
        <v>77890</v>
      </c>
      <c r="E61" s="41">
        <f t="shared" si="8"/>
        <v>100</v>
      </c>
      <c r="F61" s="43">
        <v>100</v>
      </c>
      <c r="G61" s="37">
        <f>D61/D66*100</f>
        <v>0.3599416162775822</v>
      </c>
      <c r="H61" s="39">
        <f t="shared" si="2"/>
        <v>0</v>
      </c>
    </row>
    <row r="62" spans="1:8" s="7" customFormat="1" ht="24">
      <c r="A62" s="10" t="s">
        <v>50</v>
      </c>
      <c r="B62" s="30" t="s">
        <v>52</v>
      </c>
      <c r="C62" s="50">
        <f>C63</f>
        <v>2000</v>
      </c>
      <c r="D62" s="50">
        <f>D63</f>
        <v>0</v>
      </c>
      <c r="E62" s="43">
        <f t="shared" si="8"/>
        <v>0</v>
      </c>
      <c r="F62" s="43">
        <v>0</v>
      </c>
      <c r="G62" s="37">
        <f t="shared" si="6"/>
        <v>0</v>
      </c>
      <c r="H62" s="39">
        <f t="shared" si="2"/>
        <v>2000</v>
      </c>
    </row>
    <row r="63" spans="1:8" ht="24">
      <c r="A63" s="9" t="s">
        <v>51</v>
      </c>
      <c r="B63" s="31" t="s">
        <v>75</v>
      </c>
      <c r="C63" s="48">
        <v>2000</v>
      </c>
      <c r="D63" s="48">
        <v>0</v>
      </c>
      <c r="E63" s="41">
        <f t="shared" si="8"/>
        <v>0</v>
      </c>
      <c r="F63" s="41">
        <v>0</v>
      </c>
      <c r="G63" s="37">
        <f t="shared" si="6"/>
        <v>0</v>
      </c>
      <c r="H63" s="39">
        <f t="shared" si="2"/>
        <v>2000</v>
      </c>
    </row>
    <row r="64" spans="1:8" s="7" customFormat="1" ht="36">
      <c r="A64" s="10" t="s">
        <v>49</v>
      </c>
      <c r="B64" s="32" t="s">
        <v>76</v>
      </c>
      <c r="C64" s="50">
        <f>C65</f>
        <v>3669525.35</v>
      </c>
      <c r="D64" s="50">
        <f>D65</f>
        <v>3669525.35</v>
      </c>
      <c r="E64" s="43">
        <f t="shared" si="8"/>
        <v>100</v>
      </c>
      <c r="F64" s="43">
        <v>0</v>
      </c>
      <c r="G64" s="37">
        <f t="shared" si="6"/>
        <v>16.957438508801655</v>
      </c>
      <c r="H64" s="39">
        <f t="shared" si="2"/>
        <v>0</v>
      </c>
    </row>
    <row r="65" spans="1:8" ht="24">
      <c r="A65" s="11">
        <v>1403</v>
      </c>
      <c r="B65" s="31" t="s">
        <v>77</v>
      </c>
      <c r="C65" s="47">
        <v>3669525.35</v>
      </c>
      <c r="D65" s="48">
        <v>3669525.35</v>
      </c>
      <c r="E65" s="41">
        <f t="shared" si="8"/>
        <v>100</v>
      </c>
      <c r="F65" s="41">
        <v>0</v>
      </c>
      <c r="G65" s="37">
        <f t="shared" si="6"/>
        <v>16.957438508801655</v>
      </c>
      <c r="H65" s="39">
        <f t="shared" si="2"/>
        <v>0</v>
      </c>
    </row>
    <row r="66" spans="1:8" s="7" customFormat="1" ht="12.75" customHeight="1">
      <c r="A66" s="8"/>
      <c r="B66" s="25" t="s">
        <v>85</v>
      </c>
      <c r="C66" s="50">
        <f>C12+C27+C32+C35+C43+C50+C57+C60+C63+C64+C48</f>
        <v>23995573.830000002</v>
      </c>
      <c r="D66" s="50">
        <f>D12+D28+D32+D43+D50+D57+D60+D62+D64+D35+D48</f>
        <v>21639620.560000002</v>
      </c>
      <c r="E66" s="43">
        <f t="shared" si="8"/>
        <v>90.18171731715573</v>
      </c>
      <c r="F66" s="43">
        <v>100</v>
      </c>
      <c r="G66" s="37">
        <f t="shared" si="6"/>
        <v>100</v>
      </c>
      <c r="H66" s="39">
        <f t="shared" si="2"/>
        <v>2355953.2699999996</v>
      </c>
    </row>
    <row r="67" spans="1:8" s="7" customFormat="1" ht="12.75" customHeight="1">
      <c r="A67" s="8"/>
      <c r="B67" s="22" t="s">
        <v>87</v>
      </c>
      <c r="C67" s="50">
        <f>C68+C69+C70</f>
        <v>9272943.95</v>
      </c>
      <c r="D67" s="50">
        <f>D68+D69+D70</f>
        <v>9272943.95</v>
      </c>
      <c r="E67" s="43">
        <f t="shared" si="8"/>
        <v>100</v>
      </c>
      <c r="F67" s="43">
        <f>D67/D$66*100</f>
        <v>42.85169383764832</v>
      </c>
      <c r="G67" s="37">
        <f t="shared" si="6"/>
        <v>42.85169383764832</v>
      </c>
      <c r="H67" s="39">
        <f t="shared" si="2"/>
        <v>0</v>
      </c>
    </row>
    <row r="68" spans="1:8" ht="12.75" customHeight="1">
      <c r="A68" s="12"/>
      <c r="B68" s="33" t="s">
        <v>36</v>
      </c>
      <c r="C68" s="51">
        <f>C14+C30+C53+C38</f>
        <v>7039811.9799999995</v>
      </c>
      <c r="D68" s="51">
        <f>D14+D30+D53+D38</f>
        <v>7039811.9799999995</v>
      </c>
      <c r="E68" s="44">
        <f t="shared" si="8"/>
        <v>100</v>
      </c>
      <c r="F68" s="44">
        <f>D68/D$66*100</f>
        <v>32.532049073969524</v>
      </c>
      <c r="G68" s="37">
        <f t="shared" si="6"/>
        <v>32.532049073969524</v>
      </c>
      <c r="H68" s="39">
        <f t="shared" si="2"/>
        <v>0</v>
      </c>
    </row>
    <row r="69" spans="1:8" ht="12.75" customHeight="1">
      <c r="A69" s="12"/>
      <c r="B69" s="33" t="s">
        <v>37</v>
      </c>
      <c r="C69" s="51">
        <f>C15+C31+C54+C39</f>
        <v>2231646.46</v>
      </c>
      <c r="D69" s="51">
        <f>D15+D31+D54+D39</f>
        <v>2231646.46</v>
      </c>
      <c r="E69" s="44">
        <f t="shared" si="8"/>
        <v>100</v>
      </c>
      <c r="F69" s="44">
        <f>D69/D$66*100</f>
        <v>10.312779994512065</v>
      </c>
      <c r="G69" s="37">
        <f t="shared" si="6"/>
        <v>10.312779994512065</v>
      </c>
      <c r="H69" s="39">
        <f t="shared" si="2"/>
        <v>0</v>
      </c>
    </row>
    <row r="70" spans="1:8" ht="12.75" customHeight="1">
      <c r="A70" s="12"/>
      <c r="B70" s="33" t="s">
        <v>103</v>
      </c>
      <c r="C70" s="51">
        <f>C55+C24</f>
        <v>1485.51</v>
      </c>
      <c r="D70" s="51">
        <f>D55+D24</f>
        <v>1485.51</v>
      </c>
      <c r="E70" s="44">
        <f t="shared" si="8"/>
        <v>100</v>
      </c>
      <c r="F70" s="44">
        <f>D70/D$66*100</f>
        <v>0.006864769166728864</v>
      </c>
      <c r="G70" s="37">
        <f t="shared" si="6"/>
        <v>0.006864769166728864</v>
      </c>
      <c r="H70" s="39">
        <f t="shared" si="2"/>
        <v>0</v>
      </c>
    </row>
    <row r="71" spans="1:8" ht="12.75" customHeight="1">
      <c r="A71" s="12"/>
      <c r="B71" s="33" t="s">
        <v>65</v>
      </c>
      <c r="C71" s="52">
        <v>1559104.4300000002</v>
      </c>
      <c r="D71" s="52">
        <v>1559104.4300000002</v>
      </c>
      <c r="E71" s="44">
        <f t="shared" si="8"/>
        <v>100.00000000000001</v>
      </c>
      <c r="F71" s="44">
        <f>D71/D$66*100</f>
        <v>7.204860296311962</v>
      </c>
      <c r="G71" s="37">
        <f t="shared" si="6"/>
        <v>7.204860296311962</v>
      </c>
      <c r="H71" s="39">
        <f t="shared" si="2"/>
        <v>0</v>
      </c>
    </row>
    <row r="72" spans="1:8" ht="12.75" customHeight="1">
      <c r="A72" s="12"/>
      <c r="B72" s="13" t="s">
        <v>10</v>
      </c>
      <c r="C72" s="52">
        <v>3617967.07</v>
      </c>
      <c r="D72" s="52">
        <v>3210400</v>
      </c>
      <c r="E72" s="44">
        <f t="shared" si="8"/>
        <v>88.73491488135629</v>
      </c>
      <c r="F72" s="44">
        <f>D72/D$66*100</f>
        <v>14.835749966588137</v>
      </c>
      <c r="G72" s="37">
        <f t="shared" si="6"/>
        <v>14.835749966588137</v>
      </c>
      <c r="H72" s="39">
        <f t="shared" si="2"/>
        <v>407567.06999999983</v>
      </c>
    </row>
    <row r="73" spans="1:8" ht="12.75" customHeight="1">
      <c r="A73" s="12"/>
      <c r="B73" s="34" t="s">
        <v>4</v>
      </c>
      <c r="C73" s="48">
        <f>C79-C66</f>
        <v>-2165973.830000002</v>
      </c>
      <c r="D73" s="48">
        <f>D79-D66</f>
        <v>253742.0799999982</v>
      </c>
      <c r="E73" s="40"/>
      <c r="F73" s="45"/>
      <c r="G73" s="45"/>
      <c r="H73" s="45"/>
    </row>
    <row r="74" spans="1:8" ht="12.75" customHeight="1">
      <c r="A74" s="12"/>
      <c r="B74" s="34" t="s">
        <v>26</v>
      </c>
      <c r="C74" s="48">
        <v>0</v>
      </c>
      <c r="D74" s="48">
        <v>0</v>
      </c>
      <c r="E74" s="18"/>
      <c r="F74" s="17"/>
      <c r="G74" s="17"/>
      <c r="H74" s="17"/>
    </row>
    <row r="75" spans="1:8" ht="12.75" customHeight="1">
      <c r="A75" s="12"/>
      <c r="B75" s="34" t="s">
        <v>11</v>
      </c>
      <c r="C75" s="48">
        <v>553000</v>
      </c>
      <c r="D75" s="48">
        <v>0</v>
      </c>
      <c r="E75" s="19"/>
      <c r="F75" s="17"/>
      <c r="G75" s="17"/>
      <c r="H75" s="17"/>
    </row>
    <row r="76" spans="1:8" ht="12.75" customHeight="1">
      <c r="A76" s="12"/>
      <c r="B76" s="34" t="s">
        <v>9</v>
      </c>
      <c r="C76" s="48">
        <f>C77+C78</f>
        <v>1612973.830000002</v>
      </c>
      <c r="D76" s="48">
        <f>D77+D78</f>
        <v>-253742.0799999982</v>
      </c>
      <c r="E76" s="19"/>
      <c r="F76" s="17"/>
      <c r="G76" s="17"/>
      <c r="H76" s="17"/>
    </row>
    <row r="77" spans="1:8" ht="12.75" customHeight="1">
      <c r="A77" s="12"/>
      <c r="B77" s="33" t="s">
        <v>78</v>
      </c>
      <c r="C77" s="51">
        <f>-C79-C75</f>
        <v>-22382600</v>
      </c>
      <c r="D77" s="57">
        <v>-23613540.45</v>
      </c>
      <c r="E77" s="19"/>
      <c r="F77" s="17"/>
      <c r="G77" s="17"/>
      <c r="H77" s="17"/>
    </row>
    <row r="78" spans="1:8" ht="12.75" customHeight="1">
      <c r="A78" s="12"/>
      <c r="B78" s="33" t="s">
        <v>79</v>
      </c>
      <c r="C78" s="51">
        <f>C66+C74</f>
        <v>23995573.830000002</v>
      </c>
      <c r="D78" s="57">
        <v>23359798.37</v>
      </c>
      <c r="E78" s="19"/>
      <c r="F78" s="17"/>
      <c r="G78" s="17"/>
      <c r="H78" s="17"/>
    </row>
    <row r="79" spans="1:8" ht="12.75" customHeight="1">
      <c r="A79" s="14"/>
      <c r="B79" s="35" t="s">
        <v>86</v>
      </c>
      <c r="C79" s="50">
        <v>21829600</v>
      </c>
      <c r="D79" s="50">
        <v>21893362.64</v>
      </c>
      <c r="E79" s="19"/>
      <c r="F79" s="17"/>
      <c r="G79" s="20"/>
      <c r="H79" s="17"/>
    </row>
    <row r="80" spans="1:8" ht="12.75" customHeight="1">
      <c r="A80" s="15"/>
      <c r="B80" s="34" t="s">
        <v>32</v>
      </c>
      <c r="C80" s="48">
        <v>10601800</v>
      </c>
      <c r="D80" s="48">
        <v>10601800</v>
      </c>
      <c r="E80" s="19"/>
      <c r="F80" s="17"/>
      <c r="G80" s="20"/>
      <c r="H80" s="17"/>
    </row>
    <row r="81" spans="1:8" ht="12.75" customHeight="1">
      <c r="A81" s="15"/>
      <c r="B81" s="34" t="s">
        <v>90</v>
      </c>
      <c r="C81" s="48">
        <f>C79-C80</f>
        <v>11227800</v>
      </c>
      <c r="D81" s="48">
        <f>D79-D80</f>
        <v>11291562.64</v>
      </c>
      <c r="E81" s="19"/>
      <c r="F81" s="17"/>
      <c r="G81" s="20"/>
      <c r="H81" s="17"/>
    </row>
    <row r="82" spans="1:8" ht="12.75" customHeight="1">
      <c r="A82" s="12"/>
      <c r="B82" s="36" t="s">
        <v>80</v>
      </c>
      <c r="C82" s="48"/>
      <c r="D82" s="48">
        <v>57.2</v>
      </c>
      <c r="E82" s="18"/>
      <c r="F82" s="17"/>
      <c r="G82" s="17"/>
      <c r="H82" s="17"/>
    </row>
    <row r="83" spans="2:5" ht="12.75" customHeight="1">
      <c r="B83" s="4"/>
      <c r="E83" s="3"/>
    </row>
    <row r="84" ht="12">
      <c r="B84" s="4"/>
    </row>
    <row r="85" spans="1:11" ht="15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15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5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5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</sheetData>
  <sheetProtection/>
  <mergeCells count="14">
    <mergeCell ref="A85:K85"/>
    <mergeCell ref="A86:K86"/>
    <mergeCell ref="A87:K87"/>
    <mergeCell ref="A88:K88"/>
    <mergeCell ref="A5:H5"/>
    <mergeCell ref="A6:H6"/>
    <mergeCell ref="A7:H7"/>
    <mergeCell ref="A10:A11"/>
    <mergeCell ref="B10:B11"/>
    <mergeCell ref="C10:C11"/>
    <mergeCell ref="D10:D11"/>
    <mergeCell ref="F10:F11"/>
    <mergeCell ref="G10:G11"/>
    <mergeCell ref="H10:H11"/>
  </mergeCells>
  <printOptions/>
  <pageMargins left="0.984251968503937" right="0.1968503937007874" top="0" bottom="0.1968503937007874" header="0.5118110236220472" footer="0.5118110236220472"/>
  <pageSetup fitToHeight="1" fitToWidth="1" horizontalDpi="120" verticalDpi="120" orientation="portrait" paperSize="9" scale="65" r:id="rId1"/>
  <rowBreaks count="1" manualBreakCount="1"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Элемент</cp:lastModifiedBy>
  <cp:lastPrinted>2022-03-01T02:58:09Z</cp:lastPrinted>
  <dcterms:created xsi:type="dcterms:W3CDTF">2000-08-14T07:55:15Z</dcterms:created>
  <dcterms:modified xsi:type="dcterms:W3CDTF">2022-06-24T05:10:01Z</dcterms:modified>
  <cp:category/>
  <cp:version/>
  <cp:contentType/>
  <cp:contentStatus/>
</cp:coreProperties>
</file>