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9200" windowHeight="12180" tabRatio="924"/>
  </bookViews>
  <sheets>
    <sheet name="аф (2)" sheetId="2" r:id="rId1"/>
  </sheets>
  <definedNames>
    <definedName name="_xlnm.Print_Area" localSheetId="0">'аф (2)'!$A$1:$J$83</definedName>
  </definedNames>
  <calcPr calcId="191029"/>
</workbook>
</file>

<file path=xl/calcChain.xml><?xml version="1.0" encoding="utf-8"?>
<calcChain xmlns="http://schemas.openxmlformats.org/spreadsheetml/2006/main">
  <c r="E82" i="2" l="1"/>
  <c r="E81" i="2"/>
  <c r="D71" i="2" l="1"/>
  <c r="E71" i="2" s="1"/>
  <c r="C71" i="2"/>
  <c r="E56" i="2"/>
  <c r="J56" i="2" s="1"/>
  <c r="D53" i="2"/>
  <c r="E53" i="2" s="1"/>
  <c r="C53" i="2"/>
  <c r="D82" i="2"/>
  <c r="C82" i="2"/>
  <c r="D78" i="2"/>
  <c r="C78" i="2"/>
  <c r="E77" i="2"/>
  <c r="E73" i="2"/>
  <c r="J73" i="2" s="1"/>
  <c r="E72" i="2"/>
  <c r="G72" i="2" s="1"/>
  <c r="E66" i="2"/>
  <c r="D65" i="2"/>
  <c r="E65" i="2" s="1"/>
  <c r="G65" i="2" s="1"/>
  <c r="C65" i="2"/>
  <c r="E64" i="2"/>
  <c r="D63" i="2"/>
  <c r="E63" i="2" s="1"/>
  <c r="C63" i="2"/>
  <c r="E62" i="2"/>
  <c r="D61" i="2"/>
  <c r="E61" i="2" s="1"/>
  <c r="C61" i="2"/>
  <c r="E60" i="2"/>
  <c r="E59" i="2"/>
  <c r="D58" i="2"/>
  <c r="C58" i="2"/>
  <c r="E57" i="2"/>
  <c r="J57" i="2" s="1"/>
  <c r="E55" i="2"/>
  <c r="J55" i="2" s="1"/>
  <c r="E54" i="2"/>
  <c r="F54" i="2" s="1"/>
  <c r="E52" i="2"/>
  <c r="D51" i="2"/>
  <c r="E51" i="2" s="1"/>
  <c r="H56" i="2" s="1"/>
  <c r="C51" i="2"/>
  <c r="E50" i="2"/>
  <c r="D49" i="2"/>
  <c r="C49" i="2"/>
  <c r="E48" i="2"/>
  <c r="F48" i="2" s="1"/>
  <c r="E47" i="2"/>
  <c r="E46" i="2"/>
  <c r="E45" i="2"/>
  <c r="D44" i="2"/>
  <c r="C44" i="2"/>
  <c r="E43" i="2"/>
  <c r="E42" i="2"/>
  <c r="E41" i="2"/>
  <c r="J41" i="2" s="1"/>
  <c r="E40" i="2"/>
  <c r="E39" i="2"/>
  <c r="J39" i="2" s="1"/>
  <c r="D38" i="2"/>
  <c r="E38" i="2" s="1"/>
  <c r="C38" i="2"/>
  <c r="E37" i="2"/>
  <c r="J37" i="2" s="1"/>
  <c r="D36" i="2"/>
  <c r="E36" i="2" s="1"/>
  <c r="C36" i="2"/>
  <c r="E35" i="2"/>
  <c r="J35" i="2" s="1"/>
  <c r="E34" i="2"/>
  <c r="D33" i="2"/>
  <c r="E33" i="2" s="1"/>
  <c r="C33" i="2"/>
  <c r="E32" i="2"/>
  <c r="J32" i="2" s="1"/>
  <c r="E31" i="2"/>
  <c r="F31" i="2" s="1"/>
  <c r="D30" i="2"/>
  <c r="E30" i="2" s="1"/>
  <c r="C30" i="2"/>
  <c r="E29" i="2"/>
  <c r="J29" i="2" s="1"/>
  <c r="D28" i="2"/>
  <c r="E28" i="2" s="1"/>
  <c r="C28" i="2"/>
  <c r="E27" i="2"/>
  <c r="J27" i="2" s="1"/>
  <c r="E26" i="2"/>
  <c r="E25" i="2"/>
  <c r="J25" i="2" s="1"/>
  <c r="E24" i="2"/>
  <c r="J24" i="2" s="1"/>
  <c r="E23" i="2"/>
  <c r="J23" i="2" s="1"/>
  <c r="D22" i="2"/>
  <c r="C22" i="2"/>
  <c r="E21" i="2"/>
  <c r="J21" i="2" s="1"/>
  <c r="E20" i="2"/>
  <c r="J20" i="2" s="1"/>
  <c r="E19" i="2"/>
  <c r="J19" i="2" s="1"/>
  <c r="E18" i="2"/>
  <c r="D18" i="2"/>
  <c r="C18" i="2"/>
  <c r="C13" i="2"/>
  <c r="D16" i="2"/>
  <c r="D70" i="2" s="1"/>
  <c r="C16" i="2"/>
  <c r="C70" i="2" s="1"/>
  <c r="D15" i="2"/>
  <c r="D69" i="2" s="1"/>
  <c r="D68" i="2" s="1"/>
  <c r="E68" i="2" s="1"/>
  <c r="C15" i="2"/>
  <c r="C69" i="2" s="1"/>
  <c r="C68" i="2" s="1"/>
  <c r="D13" i="2"/>
  <c r="F71" i="2" l="1"/>
  <c r="G71" i="2"/>
  <c r="F35" i="2"/>
  <c r="F55" i="2"/>
  <c r="F53" i="2"/>
  <c r="F56" i="2"/>
  <c r="J71" i="2"/>
  <c r="G56" i="2"/>
  <c r="F73" i="2"/>
  <c r="J54" i="2"/>
  <c r="E15" i="2"/>
  <c r="E69" i="2" s="1"/>
  <c r="F27" i="2"/>
  <c r="F32" i="2"/>
  <c r="J53" i="2"/>
  <c r="J61" i="2"/>
  <c r="J63" i="2"/>
  <c r="J65" i="2"/>
  <c r="H57" i="2"/>
  <c r="G51" i="2"/>
  <c r="H52" i="2"/>
  <c r="F52" i="2"/>
  <c r="J52" i="2"/>
  <c r="E49" i="2"/>
  <c r="J49" i="2" s="1"/>
  <c r="F36" i="2"/>
  <c r="C67" i="2"/>
  <c r="C74" i="2" s="1"/>
  <c r="D67" i="2"/>
  <c r="D74" i="2" s="1"/>
  <c r="F29" i="2"/>
  <c r="J31" i="2"/>
  <c r="D14" i="2"/>
  <c r="E14" i="2" s="1"/>
  <c r="G14" i="2" s="1"/>
  <c r="E22" i="2"/>
  <c r="J22" i="2" s="1"/>
  <c r="C14" i="2"/>
  <c r="E16" i="2"/>
  <c r="E70" i="2" s="1"/>
  <c r="G70" i="2" s="1"/>
  <c r="E17" i="2"/>
  <c r="J17" i="2" s="1"/>
  <c r="J18" i="2"/>
  <c r="G30" i="2"/>
  <c r="H30" i="2"/>
  <c r="F30" i="2"/>
  <c r="G15" i="2"/>
  <c r="G18" i="2"/>
  <c r="G19" i="2"/>
  <c r="G20" i="2"/>
  <c r="G21" i="2"/>
  <c r="G23" i="2"/>
  <c r="G24" i="2"/>
  <c r="G25" i="2"/>
  <c r="J26" i="2"/>
  <c r="G28" i="2"/>
  <c r="J28" i="2"/>
  <c r="H29" i="2"/>
  <c r="J30" i="2"/>
  <c r="H31" i="2"/>
  <c r="H32" i="2"/>
  <c r="F33" i="2"/>
  <c r="G34" i="2"/>
  <c r="J34" i="2"/>
  <c r="J42" i="2"/>
  <c r="F42" i="2"/>
  <c r="J45" i="2"/>
  <c r="J46" i="2"/>
  <c r="F46" i="2"/>
  <c r="F47" i="2"/>
  <c r="J47" i="2"/>
  <c r="J59" i="2"/>
  <c r="F59" i="2"/>
  <c r="J66" i="2"/>
  <c r="H66" i="2"/>
  <c r="F66" i="2"/>
  <c r="E13" i="2"/>
  <c r="H23" i="2" s="1"/>
  <c r="H15" i="2"/>
  <c r="F18" i="2"/>
  <c r="F19" i="2"/>
  <c r="F20" i="2"/>
  <c r="F21" i="2"/>
  <c r="F23" i="2"/>
  <c r="F24" i="2"/>
  <c r="F25" i="2"/>
  <c r="F26" i="2"/>
  <c r="F28" i="2"/>
  <c r="G29" i="2"/>
  <c r="G31" i="2"/>
  <c r="G32" i="2"/>
  <c r="J33" i="2"/>
  <c r="H34" i="2"/>
  <c r="J36" i="2"/>
  <c r="J38" i="2"/>
  <c r="J40" i="2"/>
  <c r="J43" i="2"/>
  <c r="E44" i="2"/>
  <c r="J44" i="2" s="1"/>
  <c r="H48" i="2"/>
  <c r="J50" i="2"/>
  <c r="F50" i="2"/>
  <c r="F51" i="2"/>
  <c r="J51" i="2"/>
  <c r="G53" i="2"/>
  <c r="H53" i="2"/>
  <c r="H54" i="2"/>
  <c r="H55" i="2"/>
  <c r="E58" i="2"/>
  <c r="J58" i="2" s="1"/>
  <c r="G59" i="2"/>
  <c r="J60" i="2"/>
  <c r="H60" i="2"/>
  <c r="F61" i="2"/>
  <c r="J62" i="2"/>
  <c r="F62" i="2"/>
  <c r="F63" i="2"/>
  <c r="J64" i="2"/>
  <c r="F64" i="2"/>
  <c r="H65" i="2"/>
  <c r="F65" i="2"/>
  <c r="G66" i="2"/>
  <c r="F70" i="2"/>
  <c r="F72" i="2"/>
  <c r="J72" i="2"/>
  <c r="G52" i="2"/>
  <c r="G54" i="2"/>
  <c r="G55" i="2"/>
  <c r="F17" i="2" l="1"/>
  <c r="G17" i="2"/>
  <c r="C79" i="2"/>
  <c r="C77" i="2" s="1"/>
  <c r="G69" i="2"/>
  <c r="J69" i="2"/>
  <c r="F69" i="2"/>
  <c r="F49" i="2"/>
  <c r="H47" i="2"/>
  <c r="J15" i="2"/>
  <c r="F15" i="2"/>
  <c r="G16" i="2"/>
  <c r="J14" i="2"/>
  <c r="F22" i="2"/>
  <c r="D79" i="2"/>
  <c r="D77" i="2" s="1"/>
  <c r="G22" i="2"/>
  <c r="F14" i="2"/>
  <c r="E67" i="2"/>
  <c r="I36" i="2"/>
  <c r="H27" i="2"/>
  <c r="H25" i="2"/>
  <c r="H24" i="2"/>
  <c r="I68" i="2"/>
  <c r="F16" i="2"/>
  <c r="J70" i="2"/>
  <c r="J16" i="2"/>
  <c r="G13" i="2"/>
  <c r="F13" i="2"/>
  <c r="F67" i="2"/>
  <c r="I37" i="2"/>
  <c r="I61" i="2"/>
  <c r="I27" i="2"/>
  <c r="I25" i="2"/>
  <c r="I21" i="2"/>
  <c r="I17" i="2"/>
  <c r="I31" i="2"/>
  <c r="H17" i="2"/>
  <c r="G68" i="2"/>
  <c r="I30" i="2"/>
  <c r="H18" i="2"/>
  <c r="J68" i="2"/>
  <c r="G58" i="2"/>
  <c r="F58" i="2"/>
  <c r="I51" i="2"/>
  <c r="H44" i="2"/>
  <c r="F44" i="2"/>
  <c r="H21" i="2"/>
  <c r="H20" i="2"/>
  <c r="H19" i="2"/>
  <c r="H16" i="2"/>
  <c r="J13" i="2"/>
  <c r="I59" i="2"/>
  <c r="H59" i="2"/>
  <c r="I52" i="2"/>
  <c r="H45" i="2"/>
  <c r="I43" i="2"/>
  <c r="H26" i="2"/>
  <c r="I29" i="2"/>
  <c r="H22" i="2"/>
  <c r="H14" i="2"/>
  <c r="I45" i="2" l="1"/>
  <c r="I71" i="2"/>
  <c r="J67" i="2"/>
  <c r="I33" i="2"/>
  <c r="I55" i="2"/>
  <c r="F68" i="2"/>
  <c r="I15" i="2"/>
  <c r="I19" i="2"/>
  <c r="I23" i="2"/>
  <c r="I40" i="2"/>
  <c r="I50" i="2"/>
  <c r="I63" i="2"/>
  <c r="I41" i="2"/>
  <c r="I73" i="2"/>
  <c r="I56" i="2"/>
  <c r="I28" i="2"/>
  <c r="I38" i="2"/>
  <c r="I66" i="2"/>
  <c r="I70" i="2"/>
  <c r="I32" i="2"/>
  <c r="I35" i="2"/>
  <c r="I44" i="2"/>
  <c r="I46" i="2"/>
  <c r="I54" i="2"/>
  <c r="I57" i="2"/>
  <c r="I58" i="2"/>
  <c r="I65" i="2"/>
  <c r="I72" i="2"/>
  <c r="I26" i="2"/>
  <c r="I69" i="2"/>
  <c r="I14" i="2"/>
  <c r="I16" i="2"/>
  <c r="I18" i="2"/>
  <c r="I20" i="2"/>
  <c r="I22" i="2"/>
  <c r="I24" i="2"/>
  <c r="I34" i="2"/>
  <c r="I47" i="2"/>
  <c r="I49" i="2"/>
  <c r="I60" i="2"/>
  <c r="I62" i="2"/>
  <c r="I64" i="2"/>
  <c r="I39" i="2"/>
  <c r="G67" i="2"/>
  <c r="E74" i="2"/>
  <c r="I13" i="2"/>
  <c r="I67" i="2" s="1"/>
  <c r="I42" i="2"/>
  <c r="I53" i="2"/>
</calcChain>
</file>

<file path=xl/sharedStrings.xml><?xml version="1.0" encoding="utf-8"?>
<sst xmlns="http://schemas.openxmlformats.org/spreadsheetml/2006/main" count="125" uniqueCount="116">
  <si>
    <t>Расходы</t>
  </si>
  <si>
    <t>Гос.управ.и органы мест.управ.</t>
  </si>
  <si>
    <t>в том числе зарплата</t>
  </si>
  <si>
    <t>Образование</t>
  </si>
  <si>
    <t>Социальная политика</t>
  </si>
  <si>
    <t>Превышение доходов над расходами</t>
  </si>
  <si>
    <t xml:space="preserve">зарплата с начислениями </t>
  </si>
  <si>
    <t>зарплата с начислениями</t>
  </si>
  <si>
    <t>в том числе  зарплата</t>
  </si>
  <si>
    <t xml:space="preserve">                    начисления</t>
  </si>
  <si>
    <t>Изменение ост-ка средств на счетах</t>
  </si>
  <si>
    <t>Приобретение</t>
  </si>
  <si>
    <t>Прочие источники внутр.финансир.</t>
  </si>
  <si>
    <t>0100</t>
  </si>
  <si>
    <t>0700</t>
  </si>
  <si>
    <t>Резервный фонд</t>
  </si>
  <si>
    <t>0800</t>
  </si>
  <si>
    <t>0102</t>
  </si>
  <si>
    <t>0104</t>
  </si>
  <si>
    <t xml:space="preserve">                   начисления  </t>
  </si>
  <si>
    <t xml:space="preserve">                     начисления  </t>
  </si>
  <si>
    <t>0300</t>
  </si>
  <si>
    <t>0500</t>
  </si>
  <si>
    <t>0502</t>
  </si>
  <si>
    <t>1000</t>
  </si>
  <si>
    <t>Национальная безопасность и правоохранительная деятельность</t>
  </si>
  <si>
    <t>0309</t>
  </si>
  <si>
    <t>0801</t>
  </si>
  <si>
    <t>Бюджетный кредит</t>
  </si>
  <si>
    <t>Глава администрации поселения</t>
  </si>
  <si>
    <t>Центральный аппарат</t>
  </si>
  <si>
    <t>Жилищно-коммунальное хозяйство</t>
  </si>
  <si>
    <t>Культура</t>
  </si>
  <si>
    <t>1100</t>
  </si>
  <si>
    <t>в том числе внутренние обороты</t>
  </si>
  <si>
    <t>0203</t>
  </si>
  <si>
    <t>Мобилизационная и вневойсковая подготовка</t>
  </si>
  <si>
    <t>Зарплата с начислениями - всего</t>
  </si>
  <si>
    <t xml:space="preserve">           в том числе зарплата</t>
  </si>
  <si>
    <t xml:space="preserve">                       начисления на опл. труда</t>
  </si>
  <si>
    <t>0501</t>
  </si>
  <si>
    <t>Жилищное хозяйство</t>
  </si>
  <si>
    <t>0503</t>
  </si>
  <si>
    <t>Благоустройство</t>
  </si>
  <si>
    <t>1001</t>
  </si>
  <si>
    <t>Пенсионное обеспечение</t>
  </si>
  <si>
    <t>Другие вопросы в области культуры</t>
  </si>
  <si>
    <t>0111</t>
  </si>
  <si>
    <t>Обеспечение пожарной безопасности</t>
  </si>
  <si>
    <t>0107</t>
  </si>
  <si>
    <t>Обеспечение проведения выборов и референдумов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</si>
  <si>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</si>
  <si>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0804</t>
  </si>
  <si>
    <t>Физическая культура и спорт</t>
  </si>
  <si>
    <t xml:space="preserve">Физическая культура </t>
  </si>
  <si>
    <t>1400</t>
  </si>
  <si>
    <t>1300</t>
  </si>
  <si>
    <t>1301</t>
  </si>
  <si>
    <t>Обслуживание государственного и муниципального долга</t>
  </si>
  <si>
    <t>0401</t>
  </si>
  <si>
    <t>Общеэкономические вопросы</t>
  </si>
  <si>
    <t xml:space="preserve">           в том числе: зарплата</t>
  </si>
  <si>
    <t>0400</t>
  </si>
  <si>
    <t>Национальная экономика</t>
  </si>
  <si>
    <t>0314</t>
  </si>
  <si>
    <t>0113</t>
  </si>
  <si>
    <t>Другие общегосударственные вопросы</t>
  </si>
  <si>
    <t>0406</t>
  </si>
  <si>
    <t>Водное хозяйство</t>
  </si>
  <si>
    <t>0409</t>
  </si>
  <si>
    <t>1101</t>
  </si>
  <si>
    <t>Коммунальные услуги</t>
  </si>
  <si>
    <t>1006</t>
  </si>
  <si>
    <t>Другие вопросы в области социальной политики</t>
  </si>
  <si>
    <t>0705</t>
  </si>
  <si>
    <t>Профессиональная подготовка,переподготовка и повышение квалификации</t>
  </si>
  <si>
    <t>0412</t>
  </si>
  <si>
    <t>Другие вопросы в области национальной экономики</t>
  </si>
  <si>
    <t>% выполнения</t>
  </si>
  <si>
    <t>ОТЧЁТ</t>
  </si>
  <si>
    <t>0200</t>
  </si>
  <si>
    <t>Национальная оборона</t>
  </si>
  <si>
    <t>Коммунальное хозяйство</t>
  </si>
  <si>
    <t>Дорожное хозяйство(дорожные фонды)</t>
  </si>
  <si>
    <t>Культура, кинематография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</si>
  <si>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</si>
  <si>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</si>
  <si>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</si>
  <si>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Увеличение остатков бюджетных средств</t>
  </si>
  <si>
    <t>Уменьшение остатков бюджетных средств</t>
  </si>
  <si>
    <t>% направления средств на выплату з.платы</t>
  </si>
  <si>
    <t>к годовому назначению</t>
  </si>
  <si>
    <t>Уточненный  план год, руб.</t>
  </si>
  <si>
    <t>Структура расходов</t>
  </si>
  <si>
    <t>% от общего расхода</t>
  </si>
  <si>
    <t>РзПР</t>
  </si>
  <si>
    <t>ИТОГО РАСХОДЫ</t>
  </si>
  <si>
    <t>ДОХОДЫ</t>
  </si>
  <si>
    <t>ЗАРПЛАТА С НАЧИСЛЕНИЯМИ, ИТОГО</t>
  </si>
  <si>
    <t>Отклонение, руб.</t>
  </si>
  <si>
    <t>доходы за минусом внутренних оборотов</t>
  </si>
  <si>
    <t>Приложение № 2</t>
  </si>
  <si>
    <t>к информации об исполнении бюджета</t>
  </si>
  <si>
    <t>к квартал. назначению</t>
  </si>
  <si>
    <t>Гадалейского муниципального образования</t>
  </si>
  <si>
    <t xml:space="preserve">об исполнении бюджета Гадалейского муниципального образования по состоянию </t>
  </si>
  <si>
    <t>0505</t>
  </si>
  <si>
    <t>Другие вопросы в области жилищно-коммунального хозяйства</t>
  </si>
  <si>
    <t>косгу 223</t>
  </si>
  <si>
    <t>косгу310</t>
  </si>
  <si>
    <t>Уточненный план за 9 мес., руб.</t>
  </si>
  <si>
    <t xml:space="preserve">                   на 01 октября 2021 года по расходам</t>
  </si>
  <si>
    <t>за 9 месяцев 2021 года</t>
  </si>
  <si>
    <t>Исполнено на 01.10.2021. руб.</t>
  </si>
  <si>
    <t xml:space="preserve">                             б/лист ст.266</t>
  </si>
  <si>
    <t xml:space="preserve">                                 б/лист ст.266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</si>
</sst>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2" fillId="2" borderId="0" xfId="0" applyFont="1" applyFill="1"/>
    <xf numFmtId="0" fontId="3" fillId="2" borderId="0" xfId="0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3" borderId="0" xfId="0" applyFont="1" applyFill="1"/>
    <xf numFmtId="0" fontId="2" fillId="4" borderId="2" xfId="0" applyFont="1" applyFill="1" applyBorder="1"/>
    <xf numFmtId="0" fontId="2" fillId="4" borderId="0" xfId="0" applyFont="1" applyFill="1"/>
    <xf numFmtId="0" fontId="2" fillId="4" borderId="3" xfId="0" applyFont="1" applyFill="1" applyBorder="1"/>
    <xf numFmtId="0" fontId="2" fillId="4" borderId="4" xfId="0" applyFont="1" applyFill="1" applyBorder="1"/>
    <xf numFmtId="0" fontId="6" fillId="0" borderId="0" xfId="0" applyFont="1"/>
    <xf numFmtId="0" fontId="5" fillId="0" borderId="2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/>
    <xf numFmtId="0" fontId="5" fillId="2" borderId="0" xfId="0" applyFont="1" applyFill="1"/>
    <xf numFmtId="0" fontId="6" fillId="2" borderId="0" xfId="0" applyFont="1" applyFill="1"/>
    <xf numFmtId="0" fontId="6" fillId="4" borderId="0" xfId="0" applyFont="1" applyFill="1"/>
    <xf numFmtId="49" fontId="6" fillId="4" borderId="0" xfId="0" applyNumberFormat="1" applyFont="1" applyFill="1"/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4" fontId="8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0" fontId="2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left"/>
    </xf>
    <xf numFmtId="4" fontId="12" fillId="0" borderId="6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/>
    </xf>
    <xf numFmtId="4" fontId="12" fillId="4" borderId="2" xfId="0" applyNumberFormat="1" applyFont="1" applyFill="1" applyBorder="1" applyAlignment="1" applyProtection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/>
    </xf>
    <xf numFmtId="0" fontId="2" fillId="4" borderId="2" xfId="0" applyFont="1" applyFill="1" applyBorder="1" applyAlignment="1">
      <alignment horizontal="left"/>
    </xf>
    <xf numFmtId="4" fontId="8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164" fontId="13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/>
    </xf>
    <xf numFmtId="4" fontId="7" fillId="4" borderId="3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wrapText="1"/>
    </xf>
    <xf numFmtId="4" fontId="8" fillId="4" borderId="2" xfId="0" applyNumberFormat="1" applyFont="1" applyFill="1" applyBorder="1" applyAlignment="1">
      <alignment vertical="center"/>
    </xf>
    <xf numFmtId="4" fontId="8" fillId="4" borderId="6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4" fontId="8" fillId="4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6"/>
  <sheetViews>
    <sheetView showGridLines="0" tabSelected="1" view="pageBreakPreview" zoomScale="110" zoomScaleSheetLayoutView="110" workbookViewId="0">
      <selection activeCell="T100" sqref="T100"/>
    </sheetView>
  </sheetViews>
  <sheetFormatPr defaultColWidth="9.140625" defaultRowHeight="12" x14ac:dyDescent="0.2"/>
  <cols>
    <col min="1" max="1" width="6.28515625" style="1" customWidth="1"/>
    <col min="2" max="2" width="42.5703125" style="1" customWidth="1"/>
    <col min="3" max="4" width="14" style="1" customWidth="1"/>
    <col min="5" max="5" width="14.42578125" style="1" customWidth="1"/>
    <col min="6" max="6" width="12.5703125" style="1" customWidth="1"/>
    <col min="7" max="7" width="12" style="1" customWidth="1"/>
    <col min="8" max="8" width="11.28515625" style="2" customWidth="1"/>
    <col min="9" max="9" width="9.85546875" style="2" customWidth="1"/>
    <col min="10" max="10" width="13" style="2" customWidth="1"/>
    <col min="11" max="11" width="10.7109375" style="2" customWidth="1"/>
    <col min="12" max="12" width="10.140625" style="2" customWidth="1"/>
    <col min="13" max="16384" width="9.140625" style="2"/>
  </cols>
  <sheetData>
    <row r="1" spans="1:11" x14ac:dyDescent="0.2">
      <c r="H1" s="1"/>
      <c r="I1" s="1"/>
      <c r="J1" s="13" t="s">
        <v>101</v>
      </c>
    </row>
    <row r="2" spans="1:11" x14ac:dyDescent="0.2">
      <c r="H2" s="1"/>
      <c r="I2" s="1"/>
      <c r="J2" s="13" t="s">
        <v>102</v>
      </c>
    </row>
    <row r="3" spans="1:11" x14ac:dyDescent="0.2">
      <c r="H3" s="1"/>
      <c r="I3" s="1"/>
      <c r="J3" s="13" t="s">
        <v>104</v>
      </c>
    </row>
    <row r="4" spans="1:11" x14ac:dyDescent="0.2">
      <c r="H4" s="1"/>
      <c r="I4" s="1"/>
      <c r="J4" s="13" t="s">
        <v>112</v>
      </c>
    </row>
    <row r="5" spans="1:11" ht="1.5" customHeight="1" x14ac:dyDescent="0.2"/>
    <row r="6" spans="1:11" ht="21.75" customHeight="1" x14ac:dyDescent="0.3">
      <c r="A6" s="80" t="s">
        <v>79</v>
      </c>
      <c r="B6" s="80"/>
      <c r="C6" s="80"/>
      <c r="D6" s="80"/>
      <c r="E6" s="80"/>
      <c r="F6" s="80"/>
      <c r="G6" s="80"/>
      <c r="H6" s="80"/>
      <c r="I6" s="80"/>
      <c r="J6" s="80"/>
    </row>
    <row r="7" spans="1:11" ht="26.25" customHeight="1" x14ac:dyDescent="0.3">
      <c r="A7" s="80" t="s">
        <v>105</v>
      </c>
      <c r="B7" s="80"/>
      <c r="C7" s="80"/>
      <c r="D7" s="80"/>
      <c r="E7" s="80"/>
      <c r="F7" s="80"/>
      <c r="G7" s="80"/>
      <c r="H7" s="80"/>
      <c r="I7" s="80"/>
      <c r="J7" s="80"/>
    </row>
    <row r="8" spans="1:11" ht="24.75" customHeight="1" x14ac:dyDescent="0.3">
      <c r="A8" s="80" t="s">
        <v>111</v>
      </c>
      <c r="B8" s="80"/>
      <c r="C8" s="80"/>
      <c r="D8" s="80"/>
      <c r="E8" s="80"/>
      <c r="F8" s="80"/>
      <c r="G8" s="80"/>
      <c r="H8" s="80"/>
      <c r="I8" s="80"/>
      <c r="J8" s="80"/>
    </row>
    <row r="9" spans="1:11" ht="13.5" customHeigh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1" ht="12" customHeight="1" x14ac:dyDescent="0.2">
      <c r="A10" s="4"/>
      <c r="B10" s="4"/>
      <c r="C10" s="2"/>
      <c r="D10" s="3"/>
      <c r="E10" s="3"/>
      <c r="F10" s="2"/>
      <c r="G10" s="3"/>
    </row>
    <row r="11" spans="1:11" ht="12.75" customHeight="1" x14ac:dyDescent="0.25">
      <c r="A11" s="81" t="s">
        <v>95</v>
      </c>
      <c r="B11" s="82" t="s">
        <v>0</v>
      </c>
      <c r="C11" s="82" t="s">
        <v>92</v>
      </c>
      <c r="D11" s="83" t="s">
        <v>110</v>
      </c>
      <c r="E11" s="84" t="s">
        <v>113</v>
      </c>
      <c r="F11" s="84" t="s">
        <v>78</v>
      </c>
      <c r="G11" s="84"/>
      <c r="H11" s="84" t="s">
        <v>93</v>
      </c>
      <c r="I11" s="84" t="s">
        <v>94</v>
      </c>
      <c r="J11" s="79" t="s">
        <v>99</v>
      </c>
      <c r="K11" s="19"/>
    </row>
    <row r="12" spans="1:11" ht="45.75" customHeight="1" x14ac:dyDescent="0.2">
      <c r="A12" s="81"/>
      <c r="B12" s="82"/>
      <c r="C12" s="82"/>
      <c r="D12" s="83"/>
      <c r="E12" s="84"/>
      <c r="F12" s="20" t="s">
        <v>91</v>
      </c>
      <c r="G12" s="21" t="s">
        <v>103</v>
      </c>
      <c r="H12" s="84"/>
      <c r="I12" s="84"/>
      <c r="J12" s="79"/>
      <c r="K12" s="22"/>
    </row>
    <row r="13" spans="1:11" s="6" customFormat="1" ht="13.15" customHeight="1" x14ac:dyDescent="0.2">
      <c r="A13" s="7" t="s">
        <v>13</v>
      </c>
      <c r="B13" s="29" t="s">
        <v>1</v>
      </c>
      <c r="C13" s="30">
        <f>C17+C21++C25+C26+C27</f>
        <v>6781265.29</v>
      </c>
      <c r="D13" s="30">
        <f>D17+D21++D25+D26+D27</f>
        <v>4710799.92</v>
      </c>
      <c r="E13" s="31">
        <f t="shared" ref="E13:E18" si="0">D13</f>
        <v>4710799.92</v>
      </c>
      <c r="F13" s="32">
        <f>E13*100/C13</f>
        <v>69.467860621037588</v>
      </c>
      <c r="G13" s="32">
        <f>E13/D13*100</f>
        <v>100</v>
      </c>
      <c r="H13" s="33">
        <v>100</v>
      </c>
      <c r="I13" s="32">
        <f t="shared" ref="I13:I47" si="1">SUM(E13/E$67*100)</f>
        <v>33.571517749400989</v>
      </c>
      <c r="J13" s="34">
        <f t="shared" ref="J13:J73" si="2">D13-E13</f>
        <v>0</v>
      </c>
      <c r="K13" s="23"/>
    </row>
    <row r="14" spans="1:11" s="6" customFormat="1" ht="13.15" customHeight="1" x14ac:dyDescent="0.2">
      <c r="A14" s="28"/>
      <c r="B14" s="35" t="s">
        <v>7</v>
      </c>
      <c r="C14" s="36">
        <f>C15+C16</f>
        <v>5671328.5999999996</v>
      </c>
      <c r="D14" s="36">
        <f>D15+D16</f>
        <v>4416840.42</v>
      </c>
      <c r="E14" s="31">
        <f t="shared" si="0"/>
        <v>4416840.42</v>
      </c>
      <c r="F14" s="37">
        <f t="shared" ref="F14:F73" si="3">E14*100/C14</f>
        <v>77.880171147198212</v>
      </c>
      <c r="G14" s="37">
        <f t="shared" ref="G14:G72" si="4">E14/D14*100</f>
        <v>100</v>
      </c>
      <c r="H14" s="33">
        <f>E14/$E$13*100</f>
        <v>93.75988144281024</v>
      </c>
      <c r="I14" s="38">
        <f t="shared" si="1"/>
        <v>31.476615240390359</v>
      </c>
      <c r="J14" s="39">
        <f t="shared" si="2"/>
        <v>0</v>
      </c>
      <c r="K14" s="24"/>
    </row>
    <row r="15" spans="1:11" s="6" customFormat="1" ht="13.15" customHeight="1" x14ac:dyDescent="0.2">
      <c r="A15" s="28"/>
      <c r="B15" s="35" t="s">
        <v>2</v>
      </c>
      <c r="C15" s="40">
        <f t="shared" ref="C15:D16" si="5">C19+C23</f>
        <v>4374384.07</v>
      </c>
      <c r="D15" s="40">
        <f t="shared" si="5"/>
        <v>3329390.9899999998</v>
      </c>
      <c r="E15" s="31">
        <f t="shared" si="0"/>
        <v>3329390.9899999998</v>
      </c>
      <c r="F15" s="37">
        <f t="shared" si="3"/>
        <v>76.111080708100687</v>
      </c>
      <c r="G15" s="37">
        <f t="shared" si="4"/>
        <v>100</v>
      </c>
      <c r="H15" s="33">
        <f t="shared" ref="H15:H27" si="6">E15/$E$13*100</f>
        <v>70.675703628694976</v>
      </c>
      <c r="I15" s="38">
        <f t="shared" si="1"/>
        <v>23.726906388221366</v>
      </c>
      <c r="J15" s="39">
        <f t="shared" si="2"/>
        <v>0</v>
      </c>
      <c r="K15" s="24"/>
    </row>
    <row r="16" spans="1:11" s="6" customFormat="1" ht="13.15" customHeight="1" x14ac:dyDescent="0.2">
      <c r="A16" s="28"/>
      <c r="B16" s="35" t="s">
        <v>19</v>
      </c>
      <c r="C16" s="40">
        <f t="shared" si="5"/>
        <v>1296944.5299999998</v>
      </c>
      <c r="D16" s="40">
        <f t="shared" si="5"/>
        <v>1087449.4300000002</v>
      </c>
      <c r="E16" s="31">
        <f t="shared" si="0"/>
        <v>1087449.4300000002</v>
      </c>
      <c r="F16" s="37">
        <f t="shared" si="3"/>
        <v>83.847026981177081</v>
      </c>
      <c r="G16" s="37">
        <f t="shared" si="4"/>
        <v>100</v>
      </c>
      <c r="H16" s="33">
        <f t="shared" si="6"/>
        <v>23.084177814115275</v>
      </c>
      <c r="I16" s="38">
        <f t="shared" si="1"/>
        <v>7.749708852168995</v>
      </c>
      <c r="J16" s="39">
        <f t="shared" si="2"/>
        <v>0</v>
      </c>
      <c r="K16" s="24"/>
    </row>
    <row r="17" spans="1:11" s="5" customFormat="1" ht="13.15" customHeight="1" x14ac:dyDescent="0.25">
      <c r="A17" s="9" t="s">
        <v>17</v>
      </c>
      <c r="B17" s="41" t="s">
        <v>29</v>
      </c>
      <c r="C17" s="42">
        <v>926168.01</v>
      </c>
      <c r="D17" s="42">
        <v>733840.54</v>
      </c>
      <c r="E17" s="31">
        <f t="shared" si="0"/>
        <v>733840.54</v>
      </c>
      <c r="F17" s="43">
        <f t="shared" si="3"/>
        <v>79.234062510969252</v>
      </c>
      <c r="G17" s="43">
        <f t="shared" si="4"/>
        <v>100</v>
      </c>
      <c r="H17" s="44">
        <f t="shared" si="6"/>
        <v>15.577832904438022</v>
      </c>
      <c r="I17" s="43">
        <f t="shared" si="1"/>
        <v>5.2297149384854382</v>
      </c>
      <c r="J17" s="45">
        <f t="shared" si="2"/>
        <v>0</v>
      </c>
      <c r="K17" s="25"/>
    </row>
    <row r="18" spans="1:11" s="5" customFormat="1" ht="13.15" customHeight="1" x14ac:dyDescent="0.25">
      <c r="A18" s="9"/>
      <c r="B18" s="46" t="s">
        <v>6</v>
      </c>
      <c r="C18" s="42">
        <f>C19+C20</f>
        <v>926168.01</v>
      </c>
      <c r="D18" s="42">
        <f>D19+D20</f>
        <v>733840.54</v>
      </c>
      <c r="E18" s="31">
        <f t="shared" si="0"/>
        <v>733840.54</v>
      </c>
      <c r="F18" s="43">
        <f t="shared" si="3"/>
        <v>79.234062510969252</v>
      </c>
      <c r="G18" s="43">
        <f t="shared" si="4"/>
        <v>100</v>
      </c>
      <c r="H18" s="44">
        <f t="shared" si="6"/>
        <v>15.577832904438022</v>
      </c>
      <c r="I18" s="43">
        <f t="shared" si="1"/>
        <v>5.2297149384854382</v>
      </c>
      <c r="J18" s="45">
        <f>D18-E18</f>
        <v>0</v>
      </c>
      <c r="K18" s="25"/>
    </row>
    <row r="19" spans="1:11" s="5" customFormat="1" ht="13.15" customHeight="1" x14ac:dyDescent="0.25">
      <c r="A19" s="9"/>
      <c r="B19" s="46" t="s">
        <v>8</v>
      </c>
      <c r="C19" s="31">
        <v>693736.39</v>
      </c>
      <c r="D19" s="31">
        <v>547816.9</v>
      </c>
      <c r="E19" s="31">
        <f>D19</f>
        <v>547816.9</v>
      </c>
      <c r="F19" s="43">
        <f t="shared" si="3"/>
        <v>78.966147357499864</v>
      </c>
      <c r="G19" s="43">
        <f t="shared" si="4"/>
        <v>100</v>
      </c>
      <c r="H19" s="44">
        <f t="shared" si="6"/>
        <v>11.628957062561893</v>
      </c>
      <c r="I19" s="43">
        <f t="shared" si="1"/>
        <v>3.9040173843281853</v>
      </c>
      <c r="J19" s="45">
        <f t="shared" si="2"/>
        <v>0</v>
      </c>
      <c r="K19" s="25"/>
    </row>
    <row r="20" spans="1:11" s="5" customFormat="1" ht="13.15" customHeight="1" x14ac:dyDescent="0.25">
      <c r="A20" s="9"/>
      <c r="B20" s="46" t="s">
        <v>20</v>
      </c>
      <c r="C20" s="31">
        <v>232431.62</v>
      </c>
      <c r="D20" s="31">
        <v>186023.64</v>
      </c>
      <c r="E20" s="31">
        <f>D20</f>
        <v>186023.64</v>
      </c>
      <c r="F20" s="43">
        <f t="shared" si="3"/>
        <v>80.033706257350019</v>
      </c>
      <c r="G20" s="43">
        <f t="shared" si="4"/>
        <v>100</v>
      </c>
      <c r="H20" s="44">
        <f t="shared" si="6"/>
        <v>3.9488758418761289</v>
      </c>
      <c r="I20" s="43">
        <f t="shared" si="1"/>
        <v>1.3256975541572522</v>
      </c>
      <c r="J20" s="45">
        <f t="shared" si="2"/>
        <v>0</v>
      </c>
      <c r="K20" s="25"/>
    </row>
    <row r="21" spans="1:11" s="5" customFormat="1" ht="13.15" customHeight="1" x14ac:dyDescent="0.25">
      <c r="A21" s="9" t="s">
        <v>18</v>
      </c>
      <c r="B21" s="41" t="s">
        <v>30</v>
      </c>
      <c r="C21" s="42">
        <v>5682397.2800000003</v>
      </c>
      <c r="D21" s="42">
        <v>3976959.38</v>
      </c>
      <c r="E21" s="31">
        <f t="shared" ref="E21:E47" si="7">D21</f>
        <v>3976959.38</v>
      </c>
      <c r="F21" s="43">
        <f t="shared" si="3"/>
        <v>69.987351887511807</v>
      </c>
      <c r="G21" s="43">
        <f t="shared" si="4"/>
        <v>100</v>
      </c>
      <c r="H21" s="44">
        <f t="shared" si="6"/>
        <v>84.422167095561974</v>
      </c>
      <c r="I21" s="43">
        <f t="shared" si="1"/>
        <v>28.341802810915546</v>
      </c>
      <c r="J21" s="45">
        <f t="shared" si="2"/>
        <v>0</v>
      </c>
      <c r="K21" s="25"/>
    </row>
    <row r="22" spans="1:11" s="5" customFormat="1" ht="13.15" customHeight="1" x14ac:dyDescent="0.25">
      <c r="A22" s="9"/>
      <c r="B22" s="46" t="s">
        <v>7</v>
      </c>
      <c r="C22" s="42">
        <f>+C23+C24</f>
        <v>4745160.59</v>
      </c>
      <c r="D22" s="42">
        <f>+D23+D24</f>
        <v>3682999.88</v>
      </c>
      <c r="E22" s="31">
        <f t="shared" si="7"/>
        <v>3682999.88</v>
      </c>
      <c r="F22" s="43">
        <f t="shared" si="3"/>
        <v>77.615916472070339</v>
      </c>
      <c r="G22" s="43">
        <f t="shared" si="4"/>
        <v>100</v>
      </c>
      <c r="H22" s="44">
        <f t="shared" si="6"/>
        <v>78.182048538372229</v>
      </c>
      <c r="I22" s="43">
        <f t="shared" si="1"/>
        <v>26.246900301904923</v>
      </c>
      <c r="J22" s="45">
        <f t="shared" si="2"/>
        <v>0</v>
      </c>
      <c r="K22" s="25"/>
    </row>
    <row r="23" spans="1:11" s="5" customFormat="1" ht="13.15" customHeight="1" x14ac:dyDescent="0.25">
      <c r="A23" s="9"/>
      <c r="B23" s="46" t="s">
        <v>2</v>
      </c>
      <c r="C23" s="31">
        <v>3680647.68</v>
      </c>
      <c r="D23" s="31">
        <v>2781574.09</v>
      </c>
      <c r="E23" s="31">
        <f t="shared" si="7"/>
        <v>2781574.09</v>
      </c>
      <c r="F23" s="43">
        <f t="shared" si="3"/>
        <v>75.572951606169482</v>
      </c>
      <c r="G23" s="43">
        <f t="shared" si="4"/>
        <v>100</v>
      </c>
      <c r="H23" s="44">
        <f t="shared" si="6"/>
        <v>59.046746566133081</v>
      </c>
      <c r="I23" s="43">
        <f t="shared" si="1"/>
        <v>19.822889003893181</v>
      </c>
      <c r="J23" s="45">
        <f>D23-E23</f>
        <v>0</v>
      </c>
      <c r="K23" s="25"/>
    </row>
    <row r="24" spans="1:11" s="5" customFormat="1" ht="12" customHeight="1" x14ac:dyDescent="0.25">
      <c r="A24" s="9"/>
      <c r="B24" s="46" t="s">
        <v>9</v>
      </c>
      <c r="C24" s="31">
        <v>1064512.9099999999</v>
      </c>
      <c r="D24" s="31">
        <v>901425.79</v>
      </c>
      <c r="E24" s="31">
        <f t="shared" si="7"/>
        <v>901425.79</v>
      </c>
      <c r="F24" s="43">
        <f t="shared" si="3"/>
        <v>84.679648460064243</v>
      </c>
      <c r="G24" s="43">
        <f t="shared" si="4"/>
        <v>100</v>
      </c>
      <c r="H24" s="44">
        <f t="shared" si="6"/>
        <v>19.135301972239144</v>
      </c>
      <c r="I24" s="43">
        <f t="shared" si="1"/>
        <v>6.4240112980117408</v>
      </c>
      <c r="J24" s="45">
        <f t="shared" si="2"/>
        <v>0</v>
      </c>
      <c r="K24" s="25"/>
    </row>
    <row r="25" spans="1:11" s="5" customFormat="1" ht="11.25" hidden="1" customHeight="1" x14ac:dyDescent="0.25">
      <c r="A25" s="9" t="s">
        <v>49</v>
      </c>
      <c r="B25" s="46" t="s">
        <v>50</v>
      </c>
      <c r="C25" s="42"/>
      <c r="D25" s="42"/>
      <c r="E25" s="31">
        <f t="shared" si="7"/>
        <v>0</v>
      </c>
      <c r="F25" s="43" t="e">
        <f t="shared" si="3"/>
        <v>#DIV/0!</v>
      </c>
      <c r="G25" s="43" t="e">
        <f t="shared" si="4"/>
        <v>#DIV/0!</v>
      </c>
      <c r="H25" s="44">
        <f t="shared" si="6"/>
        <v>0</v>
      </c>
      <c r="I25" s="43">
        <f t="shared" si="1"/>
        <v>0</v>
      </c>
      <c r="J25" s="45">
        <f t="shared" si="2"/>
        <v>0</v>
      </c>
      <c r="K25" s="25"/>
    </row>
    <row r="26" spans="1:11" s="5" customFormat="1" ht="12.75" customHeight="1" x14ac:dyDescent="0.25">
      <c r="A26" s="9" t="s">
        <v>47</v>
      </c>
      <c r="B26" s="41" t="s">
        <v>15</v>
      </c>
      <c r="C26" s="42">
        <v>168000</v>
      </c>
      <c r="D26" s="42">
        <v>0</v>
      </c>
      <c r="E26" s="31">
        <f t="shared" si="7"/>
        <v>0</v>
      </c>
      <c r="F26" s="43">
        <f t="shared" si="3"/>
        <v>0</v>
      </c>
      <c r="G26" s="43">
        <v>0</v>
      </c>
      <c r="H26" s="44">
        <f t="shared" si="6"/>
        <v>0</v>
      </c>
      <c r="I26" s="43">
        <f t="shared" si="1"/>
        <v>0</v>
      </c>
      <c r="J26" s="45">
        <f t="shared" si="2"/>
        <v>0</v>
      </c>
      <c r="K26" s="25"/>
    </row>
    <row r="27" spans="1:11" s="5" customFormat="1" ht="13.15" customHeight="1" x14ac:dyDescent="0.25">
      <c r="A27" s="9" t="s">
        <v>65</v>
      </c>
      <c r="B27" s="46" t="s">
        <v>66</v>
      </c>
      <c r="C27" s="42">
        <v>4700</v>
      </c>
      <c r="D27" s="42">
        <v>0</v>
      </c>
      <c r="E27" s="31">
        <f t="shared" si="7"/>
        <v>0</v>
      </c>
      <c r="F27" s="43">
        <f t="shared" si="3"/>
        <v>0</v>
      </c>
      <c r="G27" s="43">
        <v>0</v>
      </c>
      <c r="H27" s="44">
        <f t="shared" si="6"/>
        <v>0</v>
      </c>
      <c r="I27" s="43">
        <f t="shared" si="1"/>
        <v>0</v>
      </c>
      <c r="J27" s="45">
        <f t="shared" si="2"/>
        <v>0</v>
      </c>
      <c r="K27" s="25"/>
    </row>
    <row r="28" spans="1:11" s="5" customFormat="1" ht="13.15" customHeight="1" x14ac:dyDescent="0.25">
      <c r="A28" s="10" t="s">
        <v>80</v>
      </c>
      <c r="B28" s="47" t="s">
        <v>81</v>
      </c>
      <c r="C28" s="48">
        <f>C29</f>
        <v>137300</v>
      </c>
      <c r="D28" s="48">
        <f>D29</f>
        <v>83000</v>
      </c>
      <c r="E28" s="31">
        <f t="shared" si="7"/>
        <v>83000</v>
      </c>
      <c r="F28" s="37">
        <f t="shared" si="3"/>
        <v>60.451565914056808</v>
      </c>
      <c r="G28" s="37">
        <f t="shared" si="4"/>
        <v>100</v>
      </c>
      <c r="H28" s="37">
        <v>100</v>
      </c>
      <c r="I28" s="37">
        <f t="shared" si="1"/>
        <v>0.59149953734402749</v>
      </c>
      <c r="J28" s="39">
        <f t="shared" si="2"/>
        <v>0</v>
      </c>
      <c r="K28" s="25"/>
    </row>
    <row r="29" spans="1:11" s="6" customFormat="1" ht="13.15" customHeight="1" x14ac:dyDescent="0.2">
      <c r="A29" s="9" t="s">
        <v>35</v>
      </c>
      <c r="B29" s="46" t="s">
        <v>36</v>
      </c>
      <c r="C29" s="42">
        <v>137300</v>
      </c>
      <c r="D29" s="42">
        <v>83000</v>
      </c>
      <c r="E29" s="31">
        <f t="shared" si="7"/>
        <v>83000</v>
      </c>
      <c r="F29" s="43">
        <f t="shared" si="3"/>
        <v>60.451565914056808</v>
      </c>
      <c r="G29" s="43">
        <f t="shared" si="4"/>
        <v>100</v>
      </c>
      <c r="H29" s="43">
        <f>E29/$E$28*100</f>
        <v>100</v>
      </c>
      <c r="I29" s="43">
        <f t="shared" si="1"/>
        <v>0.59149953734402749</v>
      </c>
      <c r="J29" s="45">
        <f t="shared" si="2"/>
        <v>0</v>
      </c>
      <c r="K29" s="24"/>
    </row>
    <row r="30" spans="1:11" s="6" customFormat="1" ht="13.15" customHeight="1" x14ac:dyDescent="0.2">
      <c r="A30" s="9"/>
      <c r="B30" s="46" t="s">
        <v>37</v>
      </c>
      <c r="C30" s="42">
        <f>C31+C32</f>
        <v>124700</v>
      </c>
      <c r="D30" s="42">
        <f>D31+D32</f>
        <v>83000</v>
      </c>
      <c r="E30" s="31">
        <f t="shared" si="7"/>
        <v>83000</v>
      </c>
      <c r="F30" s="43">
        <f t="shared" si="3"/>
        <v>66.559743384121887</v>
      </c>
      <c r="G30" s="43">
        <f t="shared" si="4"/>
        <v>100</v>
      </c>
      <c r="H30" s="43">
        <f>E30/$E$28*100</f>
        <v>100</v>
      </c>
      <c r="I30" s="43">
        <f t="shared" si="1"/>
        <v>0.59149953734402749</v>
      </c>
      <c r="J30" s="45">
        <f>D30-E30</f>
        <v>0</v>
      </c>
      <c r="K30" s="24"/>
    </row>
    <row r="31" spans="1:11" s="5" customFormat="1" ht="13.15" customHeight="1" x14ac:dyDescent="0.25">
      <c r="A31" s="9"/>
      <c r="B31" s="46" t="s">
        <v>38</v>
      </c>
      <c r="C31" s="31">
        <v>95775.73</v>
      </c>
      <c r="D31" s="31">
        <v>64070.92</v>
      </c>
      <c r="E31" s="31">
        <f t="shared" si="7"/>
        <v>64070.92</v>
      </c>
      <c r="F31" s="43">
        <f t="shared" si="3"/>
        <v>66.896822399578681</v>
      </c>
      <c r="G31" s="43">
        <f t="shared" si="4"/>
        <v>100</v>
      </c>
      <c r="H31" s="43">
        <f>E31/$E$28*100</f>
        <v>77.193879518072279</v>
      </c>
      <c r="I31" s="43">
        <f t="shared" si="1"/>
        <v>0.45660144020730359</v>
      </c>
      <c r="J31" s="45">
        <f t="shared" si="2"/>
        <v>0</v>
      </c>
      <c r="K31" s="25"/>
    </row>
    <row r="32" spans="1:11" s="5" customFormat="1" ht="13.15" customHeight="1" x14ac:dyDescent="0.25">
      <c r="A32" s="9"/>
      <c r="B32" s="46" t="s">
        <v>39</v>
      </c>
      <c r="C32" s="31">
        <v>28924.27</v>
      </c>
      <c r="D32" s="31">
        <v>18929.080000000002</v>
      </c>
      <c r="E32" s="31">
        <f t="shared" si="7"/>
        <v>18929.080000000002</v>
      </c>
      <c r="F32" s="43">
        <f t="shared" si="3"/>
        <v>65.443587686050506</v>
      </c>
      <c r="G32" s="43">
        <f t="shared" si="4"/>
        <v>100</v>
      </c>
      <c r="H32" s="43">
        <f>E32/$E$28*100</f>
        <v>22.806120481927714</v>
      </c>
      <c r="I32" s="43">
        <f t="shared" si="1"/>
        <v>0.1348980971367239</v>
      </c>
      <c r="J32" s="45">
        <f t="shared" si="2"/>
        <v>0</v>
      </c>
      <c r="K32" s="25"/>
    </row>
    <row r="33" spans="1:11" s="5" customFormat="1" ht="24.75" customHeight="1" x14ac:dyDescent="0.25">
      <c r="A33" s="10" t="s">
        <v>21</v>
      </c>
      <c r="B33" s="49" t="s">
        <v>25</v>
      </c>
      <c r="C33" s="48">
        <f>C35</f>
        <v>10500</v>
      </c>
      <c r="D33" s="48">
        <f>D35</f>
        <v>0</v>
      </c>
      <c r="E33" s="31">
        <f t="shared" si="7"/>
        <v>0</v>
      </c>
      <c r="F33" s="37">
        <f t="shared" si="3"/>
        <v>0</v>
      </c>
      <c r="G33" s="37">
        <v>2</v>
      </c>
      <c r="H33" s="37">
        <v>0</v>
      </c>
      <c r="I33" s="37">
        <f t="shared" si="1"/>
        <v>0</v>
      </c>
      <c r="J33" s="39">
        <f t="shared" si="2"/>
        <v>0</v>
      </c>
      <c r="K33" s="25"/>
    </row>
    <row r="34" spans="1:11" s="6" customFormat="1" ht="0.75" customHeight="1" x14ac:dyDescent="0.2">
      <c r="A34" s="9" t="s">
        <v>26</v>
      </c>
      <c r="B34" s="50" t="s">
        <v>51</v>
      </c>
      <c r="C34" s="42">
        <v>0</v>
      </c>
      <c r="D34" s="42">
        <v>0</v>
      </c>
      <c r="E34" s="31">
        <f t="shared" si="7"/>
        <v>0</v>
      </c>
      <c r="F34" s="43">
        <v>0</v>
      </c>
      <c r="G34" s="43" t="e">
        <f t="shared" si="4"/>
        <v>#DIV/0!</v>
      </c>
      <c r="H34" s="37" t="e">
        <f t="shared" ref="H34" si="8">E34/D34*100</f>
        <v>#DIV/0!</v>
      </c>
      <c r="I34" s="43">
        <f t="shared" si="1"/>
        <v>0</v>
      </c>
      <c r="J34" s="45">
        <f t="shared" si="2"/>
        <v>0</v>
      </c>
      <c r="K34" s="24"/>
    </row>
    <row r="35" spans="1:11" s="5" customFormat="1" ht="13.5" customHeight="1" x14ac:dyDescent="0.25">
      <c r="A35" s="9" t="s">
        <v>64</v>
      </c>
      <c r="B35" s="50" t="s">
        <v>48</v>
      </c>
      <c r="C35" s="42">
        <v>10500</v>
      </c>
      <c r="D35" s="42">
        <v>0</v>
      </c>
      <c r="E35" s="31">
        <f t="shared" si="7"/>
        <v>0</v>
      </c>
      <c r="F35" s="43">
        <f t="shared" si="3"/>
        <v>0</v>
      </c>
      <c r="G35" s="43">
        <v>0</v>
      </c>
      <c r="H35" s="43">
        <v>0</v>
      </c>
      <c r="I35" s="43">
        <f t="shared" si="1"/>
        <v>0</v>
      </c>
      <c r="J35" s="45">
        <f t="shared" si="2"/>
        <v>0</v>
      </c>
      <c r="K35" s="25"/>
    </row>
    <row r="36" spans="1:11" s="5" customFormat="1" ht="12.75" customHeight="1" x14ac:dyDescent="0.25">
      <c r="A36" s="10" t="s">
        <v>62</v>
      </c>
      <c r="B36" s="49" t="s">
        <v>63</v>
      </c>
      <c r="C36" s="48">
        <f>C37+C41+C42+C43</f>
        <v>4447432.0999999996</v>
      </c>
      <c r="D36" s="48">
        <f>D37+D41+D42+D43</f>
        <v>1360944.88</v>
      </c>
      <c r="E36" s="51">
        <f t="shared" si="7"/>
        <v>1360944.88</v>
      </c>
      <c r="F36" s="37">
        <f t="shared" si="3"/>
        <v>30.600689328118133</v>
      </c>
      <c r="G36" s="37">
        <v>100</v>
      </c>
      <c r="H36" s="37">
        <v>100</v>
      </c>
      <c r="I36" s="37">
        <f t="shared" si="1"/>
        <v>9.6987742996472637</v>
      </c>
      <c r="J36" s="39">
        <f t="shared" si="2"/>
        <v>0</v>
      </c>
      <c r="K36" s="25"/>
    </row>
    <row r="37" spans="1:11" s="6" customFormat="1" ht="0.75" hidden="1" customHeight="1" x14ac:dyDescent="0.2">
      <c r="A37" s="9" t="s">
        <v>59</v>
      </c>
      <c r="B37" s="52" t="s">
        <v>60</v>
      </c>
      <c r="C37" s="42">
        <v>0</v>
      </c>
      <c r="D37" s="42">
        <v>0</v>
      </c>
      <c r="E37" s="31">
        <f t="shared" si="7"/>
        <v>0</v>
      </c>
      <c r="F37" s="43">
        <v>0</v>
      </c>
      <c r="G37" s="43">
        <v>0</v>
      </c>
      <c r="H37" s="43">
        <v>0</v>
      </c>
      <c r="I37" s="43">
        <f t="shared" si="1"/>
        <v>0</v>
      </c>
      <c r="J37" s="45">
        <f t="shared" si="2"/>
        <v>0</v>
      </c>
      <c r="K37" s="24"/>
    </row>
    <row r="38" spans="1:11" s="5" customFormat="1" ht="12.75" hidden="1" customHeight="1" x14ac:dyDescent="0.25">
      <c r="A38" s="9"/>
      <c r="B38" s="50" t="s">
        <v>37</v>
      </c>
      <c r="C38" s="42">
        <f>C39+C40</f>
        <v>0</v>
      </c>
      <c r="D38" s="42">
        <f>D39+D40</f>
        <v>0</v>
      </c>
      <c r="E38" s="31">
        <f t="shared" si="7"/>
        <v>0</v>
      </c>
      <c r="F38" s="43">
        <v>0</v>
      </c>
      <c r="G38" s="43">
        <v>0</v>
      </c>
      <c r="H38" s="43">
        <v>0</v>
      </c>
      <c r="I38" s="43">
        <f t="shared" si="1"/>
        <v>0</v>
      </c>
      <c r="J38" s="45">
        <f t="shared" si="2"/>
        <v>0</v>
      </c>
      <c r="K38" s="25"/>
    </row>
    <row r="39" spans="1:11" s="5" customFormat="1" ht="12.75" hidden="1" customHeight="1" x14ac:dyDescent="0.25">
      <c r="A39" s="9"/>
      <c r="B39" s="50" t="s">
        <v>61</v>
      </c>
      <c r="C39" s="31">
        <v>0</v>
      </c>
      <c r="D39" s="31">
        <v>0</v>
      </c>
      <c r="E39" s="31">
        <f t="shared" si="7"/>
        <v>0</v>
      </c>
      <c r="F39" s="43">
        <v>0</v>
      </c>
      <c r="G39" s="43">
        <v>0</v>
      </c>
      <c r="H39" s="43">
        <v>0</v>
      </c>
      <c r="I39" s="43">
        <f t="shared" si="1"/>
        <v>0</v>
      </c>
      <c r="J39" s="45">
        <f t="shared" si="2"/>
        <v>0</v>
      </c>
      <c r="K39" s="25"/>
    </row>
    <row r="40" spans="1:11" s="5" customFormat="1" ht="12.75" hidden="1" customHeight="1" x14ac:dyDescent="0.25">
      <c r="A40" s="9"/>
      <c r="B40" s="50" t="s">
        <v>39</v>
      </c>
      <c r="C40" s="31">
        <v>0</v>
      </c>
      <c r="D40" s="31">
        <v>0</v>
      </c>
      <c r="E40" s="31">
        <f t="shared" si="7"/>
        <v>0</v>
      </c>
      <c r="F40" s="43">
        <v>0</v>
      </c>
      <c r="G40" s="43">
        <v>0</v>
      </c>
      <c r="H40" s="43">
        <v>0</v>
      </c>
      <c r="I40" s="43">
        <f t="shared" si="1"/>
        <v>0</v>
      </c>
      <c r="J40" s="45">
        <f t="shared" si="2"/>
        <v>0</v>
      </c>
      <c r="K40" s="25"/>
    </row>
    <row r="41" spans="1:11" s="5" customFormat="1" ht="11.25" hidden="1" customHeight="1" x14ac:dyDescent="0.25">
      <c r="A41" s="9" t="s">
        <v>67</v>
      </c>
      <c r="B41" s="50" t="s">
        <v>68</v>
      </c>
      <c r="C41" s="42">
        <v>0</v>
      </c>
      <c r="D41" s="42">
        <v>0</v>
      </c>
      <c r="E41" s="31">
        <f t="shared" si="7"/>
        <v>0</v>
      </c>
      <c r="F41" s="43">
        <v>0</v>
      </c>
      <c r="G41" s="43">
        <v>0</v>
      </c>
      <c r="H41" s="43">
        <v>0</v>
      </c>
      <c r="I41" s="43">
        <f t="shared" si="1"/>
        <v>0</v>
      </c>
      <c r="J41" s="45">
        <f t="shared" si="2"/>
        <v>0</v>
      </c>
      <c r="K41" s="25"/>
    </row>
    <row r="42" spans="1:11" s="5" customFormat="1" ht="14.25" customHeight="1" x14ac:dyDescent="0.25">
      <c r="A42" s="9" t="s">
        <v>69</v>
      </c>
      <c r="B42" s="50" t="s">
        <v>83</v>
      </c>
      <c r="C42" s="42">
        <v>3681142.1</v>
      </c>
      <c r="D42" s="42">
        <v>1212188.8799999999</v>
      </c>
      <c r="E42" s="31">
        <f t="shared" si="7"/>
        <v>1212188.8799999999</v>
      </c>
      <c r="F42" s="43">
        <f t="shared" si="3"/>
        <v>32.929695379050969</v>
      </c>
      <c r="G42" s="43">
        <v>100</v>
      </c>
      <c r="H42" s="43">
        <v>100</v>
      </c>
      <c r="I42" s="43">
        <f t="shared" si="1"/>
        <v>8.638664598717769</v>
      </c>
      <c r="J42" s="45">
        <f t="shared" si="2"/>
        <v>0</v>
      </c>
      <c r="K42" s="25"/>
    </row>
    <row r="43" spans="1:11" s="5" customFormat="1" ht="13.15" customHeight="1" x14ac:dyDescent="0.25">
      <c r="A43" s="9" t="s">
        <v>76</v>
      </c>
      <c r="B43" s="50" t="s">
        <v>77</v>
      </c>
      <c r="C43" s="42">
        <v>766290</v>
      </c>
      <c r="D43" s="42">
        <v>148756</v>
      </c>
      <c r="E43" s="31">
        <f t="shared" si="7"/>
        <v>148756</v>
      </c>
      <c r="F43" s="43">
        <v>0</v>
      </c>
      <c r="G43" s="43">
        <v>100</v>
      </c>
      <c r="H43" s="43">
        <v>0</v>
      </c>
      <c r="I43" s="43">
        <f t="shared" si="1"/>
        <v>1.0601097009294957</v>
      </c>
      <c r="J43" s="45">
        <f t="shared" si="2"/>
        <v>0</v>
      </c>
      <c r="K43" s="25"/>
    </row>
    <row r="44" spans="1:11" s="5" customFormat="1" ht="14.25" customHeight="1" x14ac:dyDescent="0.25">
      <c r="A44" s="10" t="s">
        <v>22</v>
      </c>
      <c r="B44" s="47" t="s">
        <v>31</v>
      </c>
      <c r="C44" s="48">
        <f>C45+C46+C47+C48</f>
        <v>3706955.5100000002</v>
      </c>
      <c r="D44" s="48">
        <f>D45+D46+D47+D48</f>
        <v>3506955.5100000002</v>
      </c>
      <c r="E44" s="31">
        <f t="shared" si="7"/>
        <v>3506955.5100000002</v>
      </c>
      <c r="F44" s="37">
        <f t="shared" si="3"/>
        <v>94.604736974574578</v>
      </c>
      <c r="G44" s="37">
        <v>100</v>
      </c>
      <c r="H44" s="37">
        <f>E44/D44*100</f>
        <v>100</v>
      </c>
      <c r="I44" s="37">
        <f t="shared" si="1"/>
        <v>24.992320019892627</v>
      </c>
      <c r="J44" s="39">
        <f t="shared" si="2"/>
        <v>0</v>
      </c>
      <c r="K44" s="25"/>
    </row>
    <row r="45" spans="1:11" s="6" customFormat="1" ht="11.25" hidden="1" customHeight="1" x14ac:dyDescent="0.2">
      <c r="A45" s="9" t="s">
        <v>40</v>
      </c>
      <c r="B45" s="41" t="s">
        <v>41</v>
      </c>
      <c r="C45" s="42"/>
      <c r="D45" s="42"/>
      <c r="E45" s="31">
        <f t="shared" si="7"/>
        <v>0</v>
      </c>
      <c r="F45" s="43">
        <v>0</v>
      </c>
      <c r="G45" s="43">
        <v>100</v>
      </c>
      <c r="H45" s="43">
        <f>E45/E44*100</f>
        <v>0</v>
      </c>
      <c r="I45" s="43">
        <f t="shared" si="1"/>
        <v>0</v>
      </c>
      <c r="J45" s="45">
        <f t="shared" si="2"/>
        <v>0</v>
      </c>
      <c r="K45" s="24"/>
    </row>
    <row r="46" spans="1:11" s="5" customFormat="1" ht="12.75" customHeight="1" x14ac:dyDescent="0.25">
      <c r="A46" s="9" t="s">
        <v>23</v>
      </c>
      <c r="B46" s="41" t="s">
        <v>82</v>
      </c>
      <c r="C46" s="42">
        <v>3168720</v>
      </c>
      <c r="D46" s="42">
        <v>3168720</v>
      </c>
      <c r="E46" s="31">
        <f t="shared" si="7"/>
        <v>3168720</v>
      </c>
      <c r="F46" s="43">
        <f t="shared" si="3"/>
        <v>100</v>
      </c>
      <c r="G46" s="43">
        <v>100</v>
      </c>
      <c r="H46" s="43">
        <v>0</v>
      </c>
      <c r="I46" s="43">
        <f t="shared" si="1"/>
        <v>22.581884505695985</v>
      </c>
      <c r="J46" s="45">
        <f t="shared" si="2"/>
        <v>0</v>
      </c>
      <c r="K46" s="25"/>
    </row>
    <row r="47" spans="1:11" s="5" customFormat="1" ht="15" customHeight="1" x14ac:dyDescent="0.25">
      <c r="A47" s="9" t="s">
        <v>42</v>
      </c>
      <c r="B47" s="41" t="s">
        <v>43</v>
      </c>
      <c r="C47" s="42">
        <v>288587.31</v>
      </c>
      <c r="D47" s="42">
        <v>88587.31</v>
      </c>
      <c r="E47" s="31">
        <f t="shared" si="7"/>
        <v>88587.31</v>
      </c>
      <c r="F47" s="43">
        <f t="shared" si="3"/>
        <v>30.696883379937947</v>
      </c>
      <c r="G47" s="43">
        <v>100</v>
      </c>
      <c r="H47" s="43">
        <f>E47/E44*100</f>
        <v>2.5260460176182846</v>
      </c>
      <c r="I47" s="43">
        <f t="shared" si="1"/>
        <v>0.63131750457291491</v>
      </c>
      <c r="J47" s="45">
        <f t="shared" si="2"/>
        <v>0</v>
      </c>
      <c r="K47" s="25"/>
    </row>
    <row r="48" spans="1:11" s="5" customFormat="1" ht="12" customHeight="1" x14ac:dyDescent="0.25">
      <c r="A48" s="9" t="s">
        <v>106</v>
      </c>
      <c r="B48" s="52" t="s">
        <v>107</v>
      </c>
      <c r="C48" s="42">
        <v>249648.2</v>
      </c>
      <c r="D48" s="42">
        <v>249648.2</v>
      </c>
      <c r="E48" s="31">
        <f>D48</f>
        <v>249648.2</v>
      </c>
      <c r="F48" s="43">
        <f t="shared" si="3"/>
        <v>100</v>
      </c>
      <c r="G48" s="43">
        <v>100</v>
      </c>
      <c r="H48" s="43">
        <f t="shared" ref="H48" si="9">E48/E47*100</f>
        <v>281.81034055554915</v>
      </c>
      <c r="I48" s="43"/>
      <c r="J48" s="45"/>
      <c r="K48" s="25"/>
    </row>
    <row r="49" spans="1:11" s="6" customFormat="1" ht="28.5" customHeight="1" x14ac:dyDescent="0.2">
      <c r="A49" s="10" t="s">
        <v>14</v>
      </c>
      <c r="B49" s="35" t="s">
        <v>3</v>
      </c>
      <c r="C49" s="48">
        <f>C50</f>
        <v>10000</v>
      </c>
      <c r="D49" s="48">
        <f>D50</f>
        <v>0</v>
      </c>
      <c r="E49" s="31">
        <f t="shared" ref="E49:E57" si="10">D49</f>
        <v>0</v>
      </c>
      <c r="F49" s="37">
        <f t="shared" si="3"/>
        <v>0</v>
      </c>
      <c r="G49" s="37">
        <v>100</v>
      </c>
      <c r="H49" s="37">
        <v>0</v>
      </c>
      <c r="I49" s="37">
        <f t="shared" ref="I49:I66" si="11">SUM(E49/E$67*100)</f>
        <v>0</v>
      </c>
      <c r="J49" s="39">
        <f t="shared" si="2"/>
        <v>0</v>
      </c>
      <c r="K49" s="24"/>
    </row>
    <row r="50" spans="1:11" s="5" customFormat="1" ht="23.25" customHeight="1" x14ac:dyDescent="0.25">
      <c r="A50" s="9" t="s">
        <v>74</v>
      </c>
      <c r="B50" s="52" t="s">
        <v>75</v>
      </c>
      <c r="C50" s="42">
        <v>10000</v>
      </c>
      <c r="D50" s="42">
        <v>0</v>
      </c>
      <c r="E50" s="31">
        <f t="shared" si="10"/>
        <v>0</v>
      </c>
      <c r="F50" s="43">
        <f t="shared" si="3"/>
        <v>0</v>
      </c>
      <c r="G50" s="43">
        <v>100</v>
      </c>
      <c r="H50" s="43">
        <v>0</v>
      </c>
      <c r="I50" s="43">
        <f t="shared" si="11"/>
        <v>0</v>
      </c>
      <c r="J50" s="45">
        <f t="shared" si="2"/>
        <v>0</v>
      </c>
      <c r="K50" s="25"/>
    </row>
    <row r="51" spans="1:11" s="6" customFormat="1" ht="25.5" customHeight="1" x14ac:dyDescent="0.2">
      <c r="A51" s="10" t="s">
        <v>16</v>
      </c>
      <c r="B51" s="53" t="s">
        <v>84</v>
      </c>
      <c r="C51" s="48">
        <f>C52+C57</f>
        <v>2908178.76</v>
      </c>
      <c r="D51" s="48">
        <f>D52+D57</f>
        <v>2599528.83</v>
      </c>
      <c r="E51" s="51">
        <f t="shared" si="10"/>
        <v>2599528.83</v>
      </c>
      <c r="F51" s="37">
        <f t="shared" si="3"/>
        <v>89.386830883807164</v>
      </c>
      <c r="G51" s="37">
        <f t="shared" si="4"/>
        <v>100</v>
      </c>
      <c r="H51" s="37">
        <v>100</v>
      </c>
      <c r="I51" s="37">
        <f t="shared" si="11"/>
        <v>18.52554337659592</v>
      </c>
      <c r="J51" s="39">
        <f t="shared" si="2"/>
        <v>0</v>
      </c>
      <c r="K51" s="24"/>
    </row>
    <row r="52" spans="1:11" s="5" customFormat="1" ht="13.15" customHeight="1" x14ac:dyDescent="0.25">
      <c r="A52" s="9" t="s">
        <v>27</v>
      </c>
      <c r="B52" s="41" t="s">
        <v>32</v>
      </c>
      <c r="C52" s="42">
        <v>2908178.76</v>
      </c>
      <c r="D52" s="42">
        <v>2599528.83</v>
      </c>
      <c r="E52" s="31">
        <f t="shared" si="10"/>
        <v>2599528.83</v>
      </c>
      <c r="F52" s="43">
        <f t="shared" si="3"/>
        <v>89.386830883807164</v>
      </c>
      <c r="G52" s="43">
        <f t="shared" si="4"/>
        <v>100</v>
      </c>
      <c r="H52" s="43">
        <f t="shared" ref="H52:H57" si="12">E52/$E$51*100</f>
        <v>100</v>
      </c>
      <c r="I52" s="43">
        <f t="shared" si="11"/>
        <v>18.52554337659592</v>
      </c>
      <c r="J52" s="45">
        <f t="shared" si="2"/>
        <v>0</v>
      </c>
      <c r="K52" s="25"/>
    </row>
    <row r="53" spans="1:11" s="5" customFormat="1" ht="13.15" customHeight="1" x14ac:dyDescent="0.25">
      <c r="A53" s="9"/>
      <c r="B53" s="41" t="s">
        <v>37</v>
      </c>
      <c r="C53" s="42">
        <f>C54+C55+C56</f>
        <v>2066815.98</v>
      </c>
      <c r="D53" s="42">
        <f>D54+D55+D56</f>
        <v>2007221.25</v>
      </c>
      <c r="E53" s="31">
        <f t="shared" si="10"/>
        <v>2007221.25</v>
      </c>
      <c r="F53" s="43">
        <f t="shared" si="3"/>
        <v>97.11659235380985</v>
      </c>
      <c r="G53" s="43">
        <f t="shared" si="4"/>
        <v>100</v>
      </c>
      <c r="H53" s="43">
        <f t="shared" si="12"/>
        <v>77.214810116185546</v>
      </c>
      <c r="I53" s="43">
        <f t="shared" si="11"/>
        <v>14.304463141230128</v>
      </c>
      <c r="J53" s="45">
        <f t="shared" si="2"/>
        <v>0</v>
      </c>
      <c r="K53" s="25"/>
    </row>
    <row r="54" spans="1:11" s="5" customFormat="1" ht="13.15" customHeight="1" x14ac:dyDescent="0.25">
      <c r="A54" s="9"/>
      <c r="B54" s="54" t="s">
        <v>38</v>
      </c>
      <c r="C54" s="31">
        <v>1592428.72</v>
      </c>
      <c r="D54" s="31">
        <v>1540126.36</v>
      </c>
      <c r="E54" s="31">
        <f t="shared" si="10"/>
        <v>1540126.36</v>
      </c>
      <c r="F54" s="43">
        <f t="shared" si="3"/>
        <v>96.715560367436737</v>
      </c>
      <c r="G54" s="43">
        <f t="shared" si="4"/>
        <v>100</v>
      </c>
      <c r="H54" s="43">
        <f t="shared" si="12"/>
        <v>59.246365811607482</v>
      </c>
      <c r="I54" s="43">
        <f t="shared" si="11"/>
        <v>10.975711197486039</v>
      </c>
      <c r="J54" s="45">
        <f t="shared" si="2"/>
        <v>0</v>
      </c>
      <c r="K54" s="25"/>
    </row>
    <row r="55" spans="1:11" s="5" customFormat="1" ht="13.15" customHeight="1" x14ac:dyDescent="0.25">
      <c r="A55" s="9"/>
      <c r="B55" s="54" t="s">
        <v>39</v>
      </c>
      <c r="C55" s="31">
        <v>472901.75</v>
      </c>
      <c r="D55" s="31">
        <v>467094.89</v>
      </c>
      <c r="E55" s="31">
        <f t="shared" si="10"/>
        <v>467094.89</v>
      </c>
      <c r="F55" s="43">
        <f t="shared" si="3"/>
        <v>98.772078978350152</v>
      </c>
      <c r="G55" s="43">
        <f t="shared" si="4"/>
        <v>100</v>
      </c>
      <c r="H55" s="43">
        <f t="shared" si="12"/>
        <v>17.968444304578071</v>
      </c>
      <c r="I55" s="43">
        <f t="shared" si="11"/>
        <v>3.3287519437440896</v>
      </c>
      <c r="J55" s="45">
        <f t="shared" si="2"/>
        <v>0</v>
      </c>
      <c r="K55" s="25"/>
    </row>
    <row r="56" spans="1:11" s="5" customFormat="1" ht="14.25" customHeight="1" x14ac:dyDescent="0.25">
      <c r="A56" s="9"/>
      <c r="B56" s="54" t="s">
        <v>114</v>
      </c>
      <c r="C56" s="31">
        <v>1485.51</v>
      </c>
      <c r="D56" s="31">
        <v>0</v>
      </c>
      <c r="E56" s="31">
        <f t="shared" si="10"/>
        <v>0</v>
      </c>
      <c r="F56" s="43">
        <f t="shared" si="3"/>
        <v>0</v>
      </c>
      <c r="G56" s="43" t="e">
        <f t="shared" si="4"/>
        <v>#DIV/0!</v>
      </c>
      <c r="H56" s="43">
        <f t="shared" si="12"/>
        <v>0</v>
      </c>
      <c r="I56" s="43">
        <f t="shared" si="11"/>
        <v>0</v>
      </c>
      <c r="J56" s="45">
        <f t="shared" si="2"/>
        <v>0</v>
      </c>
      <c r="K56" s="25"/>
    </row>
    <row r="57" spans="1:11" s="5" customFormat="1" ht="0.75" customHeight="1" x14ac:dyDescent="0.25">
      <c r="A57" s="9" t="s">
        <v>52</v>
      </c>
      <c r="B57" s="41" t="s">
        <v>46</v>
      </c>
      <c r="C57" s="42">
        <v>0</v>
      </c>
      <c r="D57" s="42">
        <v>0</v>
      </c>
      <c r="E57" s="31">
        <f t="shared" si="10"/>
        <v>0</v>
      </c>
      <c r="F57" s="43">
        <v>0</v>
      </c>
      <c r="G57" s="43">
        <v>0</v>
      </c>
      <c r="H57" s="43">
        <f t="shared" si="12"/>
        <v>0</v>
      </c>
      <c r="I57" s="43">
        <f t="shared" si="11"/>
        <v>0</v>
      </c>
      <c r="J57" s="45">
        <f t="shared" si="2"/>
        <v>0</v>
      </c>
      <c r="K57" s="25"/>
    </row>
    <row r="58" spans="1:11" s="6" customFormat="1" ht="13.15" customHeight="1" x14ac:dyDescent="0.2">
      <c r="A58" s="10" t="s">
        <v>24</v>
      </c>
      <c r="B58" s="47" t="s">
        <v>4</v>
      </c>
      <c r="C58" s="48">
        <f>C59+C60</f>
        <v>587700</v>
      </c>
      <c r="D58" s="48">
        <f>D59+D60</f>
        <v>448308</v>
      </c>
      <c r="E58" s="48">
        <f>D58</f>
        <v>448308</v>
      </c>
      <c r="F58" s="37">
        <f t="shared" si="3"/>
        <v>76.281776416539046</v>
      </c>
      <c r="G58" s="37">
        <f t="shared" si="4"/>
        <v>100</v>
      </c>
      <c r="H58" s="37">
        <v>100</v>
      </c>
      <c r="I58" s="37">
        <f t="shared" si="11"/>
        <v>3.1948671637063408</v>
      </c>
      <c r="J58" s="39">
        <f t="shared" si="2"/>
        <v>0</v>
      </c>
      <c r="K58" s="24"/>
    </row>
    <row r="59" spans="1:11" s="5" customFormat="1" ht="14.25" customHeight="1" x14ac:dyDescent="0.25">
      <c r="A59" s="9" t="s">
        <v>44</v>
      </c>
      <c r="B59" s="41" t="s">
        <v>45</v>
      </c>
      <c r="C59" s="42">
        <v>587700</v>
      </c>
      <c r="D59" s="42">
        <v>448308</v>
      </c>
      <c r="E59" s="42">
        <f>D59</f>
        <v>448308</v>
      </c>
      <c r="F59" s="43">
        <f t="shared" si="3"/>
        <v>76.281776416539046</v>
      </c>
      <c r="G59" s="43">
        <f t="shared" si="4"/>
        <v>100</v>
      </c>
      <c r="H59" s="43">
        <f>E59/E58*100</f>
        <v>100</v>
      </c>
      <c r="I59" s="43">
        <f t="shared" si="11"/>
        <v>3.1948671637063408</v>
      </c>
      <c r="J59" s="45">
        <f t="shared" si="2"/>
        <v>0</v>
      </c>
      <c r="K59" s="25"/>
    </row>
    <row r="60" spans="1:11" s="5" customFormat="1" ht="21.75" hidden="1" customHeight="1" x14ac:dyDescent="0.25">
      <c r="A60" s="9" t="s">
        <v>72</v>
      </c>
      <c r="B60" s="41" t="s">
        <v>73</v>
      </c>
      <c r="C60" s="42">
        <v>0</v>
      </c>
      <c r="D60" s="42">
        <v>0</v>
      </c>
      <c r="E60" s="42">
        <f t="shared" ref="E60:E66" si="13">D60</f>
        <v>0</v>
      </c>
      <c r="F60" s="43">
        <v>0</v>
      </c>
      <c r="G60" s="43">
        <v>0</v>
      </c>
      <c r="H60" s="43">
        <f>E60/E59*100</f>
        <v>0</v>
      </c>
      <c r="I60" s="43">
        <f t="shared" si="11"/>
        <v>0</v>
      </c>
      <c r="J60" s="45">
        <f t="shared" si="2"/>
        <v>0</v>
      </c>
      <c r="K60" s="25"/>
    </row>
    <row r="61" spans="1:11" s="6" customFormat="1" ht="13.15" customHeight="1" x14ac:dyDescent="0.2">
      <c r="A61" s="10" t="s">
        <v>33</v>
      </c>
      <c r="B61" s="35" t="s">
        <v>53</v>
      </c>
      <c r="C61" s="48">
        <f>C62</f>
        <v>10000</v>
      </c>
      <c r="D61" s="48">
        <f>D62</f>
        <v>0</v>
      </c>
      <c r="E61" s="48">
        <f t="shared" si="13"/>
        <v>0</v>
      </c>
      <c r="F61" s="43">
        <f t="shared" si="3"/>
        <v>0</v>
      </c>
      <c r="G61" s="43">
        <v>0</v>
      </c>
      <c r="H61" s="37">
        <v>0</v>
      </c>
      <c r="I61" s="37">
        <f t="shared" si="11"/>
        <v>0</v>
      </c>
      <c r="J61" s="39">
        <f t="shared" si="2"/>
        <v>0</v>
      </c>
      <c r="K61" s="24"/>
    </row>
    <row r="62" spans="1:11" s="5" customFormat="1" ht="13.15" customHeight="1" x14ac:dyDescent="0.25">
      <c r="A62" s="9" t="s">
        <v>70</v>
      </c>
      <c r="B62" s="41" t="s">
        <v>54</v>
      </c>
      <c r="C62" s="42">
        <v>10000</v>
      </c>
      <c r="D62" s="42">
        <v>0</v>
      </c>
      <c r="E62" s="42">
        <f t="shared" si="13"/>
        <v>0</v>
      </c>
      <c r="F62" s="43">
        <f t="shared" si="3"/>
        <v>0</v>
      </c>
      <c r="G62" s="43">
        <v>0</v>
      </c>
      <c r="H62" s="43">
        <v>0</v>
      </c>
      <c r="I62" s="43">
        <f t="shared" si="11"/>
        <v>0</v>
      </c>
      <c r="J62" s="45">
        <f t="shared" si="2"/>
        <v>0</v>
      </c>
      <c r="K62" s="25"/>
    </row>
    <row r="63" spans="1:11" s="6" customFormat="1" ht="24" x14ac:dyDescent="0.2">
      <c r="A63" s="10" t="s">
        <v>56</v>
      </c>
      <c r="B63" s="55" t="s">
        <v>58</v>
      </c>
      <c r="C63" s="48">
        <f>C64</f>
        <v>2000</v>
      </c>
      <c r="D63" s="48">
        <f>D64</f>
        <v>0</v>
      </c>
      <c r="E63" s="42">
        <f t="shared" si="13"/>
        <v>0</v>
      </c>
      <c r="F63" s="43">
        <f t="shared" si="3"/>
        <v>0</v>
      </c>
      <c r="G63" s="43">
        <v>0</v>
      </c>
      <c r="H63" s="37">
        <v>0</v>
      </c>
      <c r="I63" s="37">
        <f t="shared" si="11"/>
        <v>0</v>
      </c>
      <c r="J63" s="39">
        <f t="shared" si="2"/>
        <v>0</v>
      </c>
      <c r="K63" s="24"/>
    </row>
    <row r="64" spans="1:11" s="5" customFormat="1" ht="24.75" x14ac:dyDescent="0.25">
      <c r="A64" s="9" t="s">
        <v>57</v>
      </c>
      <c r="B64" s="56" t="s">
        <v>85</v>
      </c>
      <c r="C64" s="42">
        <v>2000</v>
      </c>
      <c r="D64" s="42">
        <v>0</v>
      </c>
      <c r="E64" s="42">
        <f t="shared" si="13"/>
        <v>0</v>
      </c>
      <c r="F64" s="43">
        <f t="shared" si="3"/>
        <v>0</v>
      </c>
      <c r="G64" s="43">
        <v>0</v>
      </c>
      <c r="H64" s="43">
        <v>0</v>
      </c>
      <c r="I64" s="43">
        <f t="shared" si="11"/>
        <v>0</v>
      </c>
      <c r="J64" s="45">
        <f t="shared" si="2"/>
        <v>0</v>
      </c>
      <c r="K64" s="25"/>
    </row>
    <row r="65" spans="1:11" s="6" customFormat="1" ht="36" x14ac:dyDescent="0.2">
      <c r="A65" s="10" t="s">
        <v>55</v>
      </c>
      <c r="B65" s="57" t="s">
        <v>86</v>
      </c>
      <c r="C65" s="48">
        <f>C66</f>
        <v>3018242.17</v>
      </c>
      <c r="D65" s="48">
        <f>D66</f>
        <v>1322595.56</v>
      </c>
      <c r="E65" s="48">
        <f t="shared" si="13"/>
        <v>1322595.56</v>
      </c>
      <c r="F65" s="37">
        <f t="shared" si="3"/>
        <v>43.820060999280251</v>
      </c>
      <c r="G65" s="43">
        <f t="shared" si="4"/>
        <v>100</v>
      </c>
      <c r="H65" s="37">
        <f>E65/D65*100</f>
        <v>100</v>
      </c>
      <c r="I65" s="37">
        <f t="shared" si="11"/>
        <v>9.425477853412831</v>
      </c>
      <c r="J65" s="39">
        <f t="shared" si="2"/>
        <v>0</v>
      </c>
      <c r="K65" s="24"/>
    </row>
    <row r="66" spans="1:11" s="5" customFormat="1" ht="24.75" x14ac:dyDescent="0.25">
      <c r="A66" s="8">
        <v>1403</v>
      </c>
      <c r="B66" s="56" t="s">
        <v>87</v>
      </c>
      <c r="C66" s="42">
        <v>3018242.17</v>
      </c>
      <c r="D66" s="42">
        <v>1322595.56</v>
      </c>
      <c r="E66" s="42">
        <f t="shared" si="13"/>
        <v>1322595.56</v>
      </c>
      <c r="F66" s="43">
        <f t="shared" si="3"/>
        <v>43.820060999280251</v>
      </c>
      <c r="G66" s="43">
        <f t="shared" si="4"/>
        <v>100</v>
      </c>
      <c r="H66" s="43">
        <f>E66/D66*100</f>
        <v>100</v>
      </c>
      <c r="I66" s="43">
        <f t="shared" si="11"/>
        <v>9.425477853412831</v>
      </c>
      <c r="J66" s="45">
        <f t="shared" si="2"/>
        <v>0</v>
      </c>
      <c r="K66" s="25"/>
    </row>
    <row r="67" spans="1:11" s="6" customFormat="1" ht="25.5" customHeight="1" x14ac:dyDescent="0.2">
      <c r="A67" s="28"/>
      <c r="B67" s="47" t="s">
        <v>96</v>
      </c>
      <c r="C67" s="48">
        <f>C13+C28+C33+C36+C44+C49+C51+C58+C61+C64+C65</f>
        <v>21619573.829999998</v>
      </c>
      <c r="D67" s="48">
        <f>D13+D28+D33+D36+D44+D49+D51+D58+D61+D64+D65</f>
        <v>14032132.700000001</v>
      </c>
      <c r="E67" s="48">
        <f>D67</f>
        <v>14032132.700000001</v>
      </c>
      <c r="F67" s="37">
        <f t="shared" si="3"/>
        <v>64.904760890931968</v>
      </c>
      <c r="G67" s="37">
        <f>E67/D67*100</f>
        <v>100</v>
      </c>
      <c r="H67" s="37">
        <v>100</v>
      </c>
      <c r="I67" s="37">
        <f>I13+I28+I36+I33+I44+I49+I51+I58+I61+I63+I65</f>
        <v>99.999999999999986</v>
      </c>
      <c r="J67" s="39">
        <f>D67-E67</f>
        <v>0</v>
      </c>
      <c r="K67" s="24"/>
    </row>
    <row r="68" spans="1:11" s="6" customFormat="1" ht="13.15" customHeight="1" x14ac:dyDescent="0.2">
      <c r="A68" s="28"/>
      <c r="B68" s="35" t="s">
        <v>98</v>
      </c>
      <c r="C68" s="36">
        <f>C69+C70+C71</f>
        <v>7862844.5800000001</v>
      </c>
      <c r="D68" s="36">
        <f>D69+D70+D71</f>
        <v>6507061.6699999999</v>
      </c>
      <c r="E68" s="36">
        <f>D68</f>
        <v>6507061.6699999999</v>
      </c>
      <c r="F68" s="37">
        <f t="shared" si="3"/>
        <v>82.757093870981734</v>
      </c>
      <c r="G68" s="37">
        <f t="shared" si="4"/>
        <v>100</v>
      </c>
      <c r="H68" s="37"/>
      <c r="I68" s="37">
        <f>SUM(E68/E$67*100)</f>
        <v>46.372577918964517</v>
      </c>
      <c r="J68" s="39">
        <f>D68-E68</f>
        <v>0</v>
      </c>
      <c r="K68" s="24"/>
    </row>
    <row r="69" spans="1:11" s="5" customFormat="1" ht="13.15" customHeight="1" x14ac:dyDescent="0.25">
      <c r="A69" s="11"/>
      <c r="B69" s="58" t="s">
        <v>38</v>
      </c>
      <c r="C69" s="59">
        <f t="shared" ref="C69:E70" si="14">C15+C31+C54+C39</f>
        <v>6062588.5200000005</v>
      </c>
      <c r="D69" s="59">
        <f t="shared" si="14"/>
        <v>4933588.2699999996</v>
      </c>
      <c r="E69" s="59">
        <f t="shared" si="14"/>
        <v>4933588.2699999996</v>
      </c>
      <c r="F69" s="43">
        <f t="shared" si="3"/>
        <v>81.377587374179882</v>
      </c>
      <c r="G69" s="43">
        <f t="shared" si="4"/>
        <v>100</v>
      </c>
      <c r="H69" s="43"/>
      <c r="I69" s="43">
        <f t="shared" ref="I69:I73" si="15">SUM(E69/E$67*100)</f>
        <v>35.159219025914709</v>
      </c>
      <c r="J69" s="45">
        <f t="shared" si="2"/>
        <v>0</v>
      </c>
      <c r="K69" s="25"/>
    </row>
    <row r="70" spans="1:11" s="5" customFormat="1" ht="13.15" customHeight="1" x14ac:dyDescent="0.25">
      <c r="A70" s="11"/>
      <c r="B70" s="58" t="s">
        <v>39</v>
      </c>
      <c r="C70" s="59">
        <f t="shared" si="14"/>
        <v>1798770.5499999998</v>
      </c>
      <c r="D70" s="59">
        <f t="shared" si="14"/>
        <v>1573473.4000000004</v>
      </c>
      <c r="E70" s="59">
        <f t="shared" si="14"/>
        <v>1573473.4000000004</v>
      </c>
      <c r="F70" s="43">
        <f t="shared" si="3"/>
        <v>87.474936700514718</v>
      </c>
      <c r="G70" s="43">
        <f t="shared" si="4"/>
        <v>100</v>
      </c>
      <c r="H70" s="43"/>
      <c r="I70" s="43">
        <f t="shared" si="15"/>
        <v>11.21335889304981</v>
      </c>
      <c r="J70" s="45">
        <f t="shared" si="2"/>
        <v>0</v>
      </c>
      <c r="K70" s="25"/>
    </row>
    <row r="71" spans="1:11" s="16" customFormat="1" ht="13.15" customHeight="1" x14ac:dyDescent="0.25">
      <c r="A71" s="11"/>
      <c r="B71" s="58" t="s">
        <v>115</v>
      </c>
      <c r="C71" s="59">
        <f>C56</f>
        <v>1485.51</v>
      </c>
      <c r="D71" s="59">
        <f>D56</f>
        <v>0</v>
      </c>
      <c r="E71" s="59">
        <f>D71</f>
        <v>0</v>
      </c>
      <c r="F71" s="43">
        <f t="shared" si="3"/>
        <v>0</v>
      </c>
      <c r="G71" s="43" t="e">
        <f t="shared" si="4"/>
        <v>#DIV/0!</v>
      </c>
      <c r="H71" s="43"/>
      <c r="I71" s="43">
        <f t="shared" si="15"/>
        <v>0</v>
      </c>
      <c r="J71" s="45">
        <f t="shared" si="2"/>
        <v>0</v>
      </c>
      <c r="K71" s="26"/>
    </row>
    <row r="72" spans="1:11" s="16" customFormat="1" ht="13.15" customHeight="1" x14ac:dyDescent="0.25">
      <c r="A72" s="15"/>
      <c r="B72" s="60" t="s">
        <v>71</v>
      </c>
      <c r="C72" s="61">
        <v>1498054.43</v>
      </c>
      <c r="D72" s="61">
        <v>946070.45</v>
      </c>
      <c r="E72" s="61">
        <f>D72</f>
        <v>946070.45</v>
      </c>
      <c r="F72" s="62">
        <f t="shared" si="3"/>
        <v>63.153276079561408</v>
      </c>
      <c r="G72" s="62">
        <f t="shared" si="4"/>
        <v>100</v>
      </c>
      <c r="H72" s="62"/>
      <c r="I72" s="43">
        <f t="shared" si="15"/>
        <v>6.7421714875886245</v>
      </c>
      <c r="J72" s="63">
        <f t="shared" si="2"/>
        <v>0</v>
      </c>
      <c r="K72" s="26"/>
    </row>
    <row r="73" spans="1:11" s="16" customFormat="1" ht="13.15" customHeight="1" x14ac:dyDescent="0.25">
      <c r="A73" s="15"/>
      <c r="B73" s="64" t="s">
        <v>11</v>
      </c>
      <c r="C73" s="61">
        <v>3178720</v>
      </c>
      <c r="D73" s="61">
        <v>3168720</v>
      </c>
      <c r="E73" s="61">
        <f>D73</f>
        <v>3168720</v>
      </c>
      <c r="F73" s="62">
        <f t="shared" si="3"/>
        <v>99.685407962953647</v>
      </c>
      <c r="G73" s="62">
        <v>0</v>
      </c>
      <c r="H73" s="62"/>
      <c r="I73" s="43">
        <f t="shared" si="15"/>
        <v>22.581884505695985</v>
      </c>
      <c r="J73" s="63">
        <f t="shared" si="2"/>
        <v>0</v>
      </c>
      <c r="K73" s="27" t="s">
        <v>108</v>
      </c>
    </row>
    <row r="74" spans="1:11" s="16" customFormat="1" ht="13.15" customHeight="1" x14ac:dyDescent="0.25">
      <c r="A74" s="15"/>
      <c r="B74" s="65" t="s">
        <v>5</v>
      </c>
      <c r="C74" s="66">
        <f>C80-C67</f>
        <v>-2165973.8299999982</v>
      </c>
      <c r="D74" s="66">
        <f>D80-D67</f>
        <v>326003.52999999933</v>
      </c>
      <c r="E74" s="66">
        <f>E80-E67</f>
        <v>326895.82999999821</v>
      </c>
      <c r="F74" s="67"/>
      <c r="G74" s="68"/>
      <c r="H74" s="69"/>
      <c r="I74" s="68"/>
      <c r="J74" s="69"/>
      <c r="K74" s="26" t="s">
        <v>109</v>
      </c>
    </row>
    <row r="75" spans="1:11" s="16" customFormat="1" ht="13.15" customHeight="1" x14ac:dyDescent="0.25">
      <c r="A75" s="15"/>
      <c r="B75" s="65" t="s">
        <v>28</v>
      </c>
      <c r="C75" s="66">
        <v>0</v>
      </c>
      <c r="D75" s="66">
        <v>0</v>
      </c>
      <c r="E75" s="66">
        <v>0</v>
      </c>
      <c r="F75" s="67"/>
      <c r="G75" s="70"/>
      <c r="H75" s="69"/>
      <c r="I75" s="69"/>
      <c r="J75" s="69"/>
      <c r="K75" s="26"/>
    </row>
    <row r="76" spans="1:11" s="16" customFormat="1" ht="13.15" customHeight="1" x14ac:dyDescent="0.25">
      <c r="A76" s="15"/>
      <c r="B76" s="65" t="s">
        <v>12</v>
      </c>
      <c r="C76" s="66">
        <v>553000</v>
      </c>
      <c r="D76" s="66">
        <v>0</v>
      </c>
      <c r="E76" s="66">
        <v>0</v>
      </c>
      <c r="F76" s="71"/>
      <c r="G76" s="68"/>
      <c r="H76" s="69"/>
      <c r="I76" s="69"/>
      <c r="J76" s="69"/>
      <c r="K76" s="26"/>
    </row>
    <row r="77" spans="1:11" s="16" customFormat="1" ht="13.15" customHeight="1" x14ac:dyDescent="0.25">
      <c r="A77" s="15"/>
      <c r="B77" s="65" t="s">
        <v>10</v>
      </c>
      <c r="C77" s="66">
        <f>C78+C79</f>
        <v>1612973.8299999982</v>
      </c>
      <c r="D77" s="66">
        <f>D78+D79</f>
        <v>-326003.52999999933</v>
      </c>
      <c r="E77" s="66">
        <f>E78+E79</f>
        <v>-326895.83000000007</v>
      </c>
      <c r="F77" s="71"/>
      <c r="G77" s="68"/>
      <c r="H77" s="69"/>
      <c r="I77" s="69"/>
      <c r="J77" s="69"/>
      <c r="K77" s="26"/>
    </row>
    <row r="78" spans="1:11" s="16" customFormat="1" ht="13.15" customHeight="1" x14ac:dyDescent="0.25">
      <c r="A78" s="15"/>
      <c r="B78" s="60" t="s">
        <v>88</v>
      </c>
      <c r="C78" s="66">
        <f>-C80-C76</f>
        <v>-20006600</v>
      </c>
      <c r="D78" s="66">
        <f>-D80-D76</f>
        <v>-14358136.23</v>
      </c>
      <c r="E78" s="66">
        <v>-16021684.359999999</v>
      </c>
      <c r="F78" s="71"/>
      <c r="G78" s="68"/>
      <c r="H78" s="69"/>
      <c r="I78" s="69"/>
      <c r="J78" s="69"/>
      <c r="K78" s="26"/>
    </row>
    <row r="79" spans="1:11" s="16" customFormat="1" ht="13.15" customHeight="1" x14ac:dyDescent="0.25">
      <c r="A79" s="15"/>
      <c r="B79" s="60" t="s">
        <v>89</v>
      </c>
      <c r="C79" s="66">
        <f>C67+C75</f>
        <v>21619573.829999998</v>
      </c>
      <c r="D79" s="66">
        <f>D67+D75</f>
        <v>14032132.700000001</v>
      </c>
      <c r="E79" s="66">
        <v>15694788.529999999</v>
      </c>
      <c r="F79" s="71"/>
      <c r="G79" s="68"/>
      <c r="H79" s="69"/>
      <c r="I79" s="69"/>
      <c r="J79" s="69"/>
      <c r="K79" s="26"/>
    </row>
    <row r="80" spans="1:11" s="16" customFormat="1" ht="13.15" customHeight="1" x14ac:dyDescent="0.25">
      <c r="A80" s="17"/>
      <c r="B80" s="72" t="s">
        <v>97</v>
      </c>
      <c r="C80" s="73">
        <v>19453600</v>
      </c>
      <c r="D80" s="74">
        <v>14358136.23</v>
      </c>
      <c r="E80" s="74">
        <v>14359028.529999999</v>
      </c>
      <c r="F80" s="71"/>
      <c r="G80" s="68"/>
      <c r="H80" s="69"/>
      <c r="I80" s="75"/>
      <c r="J80" s="69"/>
      <c r="K80" s="26"/>
    </row>
    <row r="81" spans="1:11" s="16" customFormat="1" ht="13.15" customHeight="1" x14ac:dyDescent="0.25">
      <c r="A81" s="18"/>
      <c r="B81" s="65" t="s">
        <v>34</v>
      </c>
      <c r="C81" s="66">
        <v>6275000</v>
      </c>
      <c r="D81" s="66">
        <v>5812419.8799999999</v>
      </c>
      <c r="E81" s="66">
        <f>D81</f>
        <v>5812419.8799999999</v>
      </c>
      <c r="F81" s="71"/>
      <c r="G81" s="68"/>
      <c r="H81" s="69"/>
      <c r="I81" s="75"/>
      <c r="J81" s="69"/>
      <c r="K81" s="26"/>
    </row>
    <row r="82" spans="1:11" s="16" customFormat="1" ht="13.15" customHeight="1" x14ac:dyDescent="0.25">
      <c r="A82" s="18"/>
      <c r="B82" s="65" t="s">
        <v>100</v>
      </c>
      <c r="C82" s="66">
        <f>C80-C81</f>
        <v>13178600</v>
      </c>
      <c r="D82" s="66">
        <f>D80-D81</f>
        <v>8545716.3500000015</v>
      </c>
      <c r="E82" s="66">
        <f>E80-E81</f>
        <v>8546608.6499999985</v>
      </c>
      <c r="F82" s="71"/>
      <c r="G82" s="68"/>
      <c r="H82" s="69"/>
      <c r="I82" s="75"/>
      <c r="J82" s="69"/>
      <c r="K82" s="26"/>
    </row>
    <row r="83" spans="1:11" s="16" customFormat="1" ht="13.15" customHeight="1" x14ac:dyDescent="0.25">
      <c r="A83" s="15"/>
      <c r="B83" s="76" t="s">
        <v>90</v>
      </c>
      <c r="C83" s="77"/>
      <c r="D83" s="78"/>
      <c r="E83" s="85">
        <v>66.599999999999994</v>
      </c>
      <c r="F83" s="67"/>
      <c r="G83" s="68"/>
      <c r="H83" s="69"/>
      <c r="I83" s="69"/>
      <c r="J83" s="69"/>
      <c r="K83" s="26"/>
    </row>
    <row r="84" spans="1:11" x14ac:dyDescent="0.2">
      <c r="B84" s="3"/>
      <c r="C84" s="14"/>
      <c r="D84" s="14"/>
      <c r="E84" s="14"/>
      <c r="F84" s="4"/>
      <c r="G84" s="3"/>
    </row>
    <row r="85" spans="1:11" x14ac:dyDescent="0.2">
      <c r="B85" s="3"/>
      <c r="G85" s="3"/>
    </row>
    <row r="86" spans="1:11" x14ac:dyDescent="0.2">
      <c r="B86" s="3"/>
      <c r="G86" s="3"/>
    </row>
  </sheetData>
  <mergeCells count="12">
    <mergeCell ref="J11:J12"/>
    <mergeCell ref="A6:J6"/>
    <mergeCell ref="A7:J7"/>
    <mergeCell ref="A8:J8"/>
    <mergeCell ref="A11:A12"/>
    <mergeCell ref="B11:B12"/>
    <mergeCell ref="C11:C12"/>
    <mergeCell ref="D11:D12"/>
    <mergeCell ref="E11:E12"/>
    <mergeCell ref="F11:G11"/>
    <mergeCell ref="H11:H12"/>
    <mergeCell ref="I11:I12"/>
  </mergeCells>
  <phoneticPr fontId="4" type="noConversion"/>
  <pageMargins left="0.98425196850393704" right="0.19685039370078741" top="0" bottom="0.19685039370078741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аф (2)</vt:lpstr>
      <vt:lpstr>'аф (2)'!Область_печати</vt:lpstr>
    </vt:vector>
  </TitlesOfParts>
  <Company>good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Элемент</cp:lastModifiedBy>
  <cp:lastPrinted>2021-10-22T06:01:05Z</cp:lastPrinted>
  <dcterms:created xsi:type="dcterms:W3CDTF">2000-08-14T07:55:15Z</dcterms:created>
  <dcterms:modified xsi:type="dcterms:W3CDTF">2022-01-19T03:06:42Z</dcterms:modified>
</cp:coreProperties>
</file>